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одная" sheetId="1" r:id="rId1"/>
    <sheet name="Строителей 1" sheetId="2" r:id="rId2"/>
    <sheet name="Строителей 3" sheetId="3" r:id="rId3"/>
    <sheet name="Строителей 6" sheetId="4" r:id="rId4"/>
    <sheet name="Строителей 7" sheetId="5" r:id="rId5"/>
    <sheet name="Строителей 8" sheetId="6" r:id="rId6"/>
    <sheet name="Строителей 15" sheetId="7" r:id="rId7"/>
    <sheet name="Строителей 17" sheetId="8" r:id="rId8"/>
    <sheet name="Строителей 19" sheetId="9" r:id="rId9"/>
    <sheet name="Строителей 25" sheetId="10" r:id="rId10"/>
    <sheet name="50 лет Победы 22" sheetId="11" r:id="rId11"/>
    <sheet name="жукова 3" sheetId="12" r:id="rId12"/>
    <sheet name="жукова 6" sheetId="13" r:id="rId13"/>
    <sheet name="Мира 29" sheetId="14" r:id="rId14"/>
    <sheet name="Мира 36" sheetId="15" r:id="rId15"/>
    <sheet name="Мира 44" sheetId="16" r:id="rId16"/>
    <sheet name="Мира 54" sheetId="17" r:id="rId17"/>
    <sheet name="Мира 56" sheetId="18" r:id="rId18"/>
    <sheet name="Мира 58" sheetId="19" r:id="rId19"/>
    <sheet name="60 лет Октября 10" sheetId="20" r:id="rId20"/>
    <sheet name="Потапова 1" sheetId="21" r:id="rId21"/>
    <sheet name="Островского 10" sheetId="22" r:id="rId22"/>
    <sheet name="Островского 12" sheetId="23" r:id="rId23"/>
    <sheet name="Островского 14" sheetId="24" r:id="rId24"/>
    <sheet name="Островского 20а" sheetId="25" r:id="rId25"/>
    <sheet name="Островского 27" sheetId="26" r:id="rId26"/>
    <sheet name="Островского 29" sheetId="27" r:id="rId27"/>
    <sheet name="Островского 31" sheetId="28" r:id="rId28"/>
    <sheet name="Островского 71" sheetId="29" r:id="rId29"/>
    <sheet name="Володина 12" sheetId="30" r:id="rId30"/>
    <sheet name="Володина 14" sheetId="31" r:id="rId31"/>
    <sheet name="Володина 16" sheetId="32" r:id="rId32"/>
    <sheet name="Кирова 6" sheetId="33" r:id="rId33"/>
    <sheet name="Кирова 8" sheetId="34" r:id="rId34"/>
    <sheet name="Кирова 10" sheetId="35" r:id="rId35"/>
    <sheet name="Кирова 12" sheetId="36" r:id="rId36"/>
    <sheet name="Калинина 2" sheetId="37" r:id="rId37"/>
    <sheet name="Калинина 4" sheetId="38" r:id="rId38"/>
    <sheet name="Калинина 6" sheetId="39" r:id="rId39"/>
    <sheet name="Калинина 8" sheetId="40" r:id="rId40"/>
    <sheet name="К.Маркса 25" sheetId="41" r:id="rId41"/>
    <sheet name="К.Маркса 27" sheetId="42" r:id="rId42"/>
    <sheet name="К.Маркса 28" sheetId="43" r:id="rId43"/>
    <sheet name="К.Маркса 30" sheetId="44" r:id="rId44"/>
    <sheet name="К.Маркса 49" sheetId="45" r:id="rId45"/>
    <sheet name="Космонавтов 8" sheetId="46" r:id="rId46"/>
    <sheet name="Космонавтов 10" sheetId="47" r:id="rId47"/>
    <sheet name="Космонавтов 16" sheetId="48" r:id="rId48"/>
    <sheet name="Космонавтов 18" sheetId="49" r:id="rId49"/>
    <sheet name="Космонавтов 26" sheetId="50" r:id="rId50"/>
    <sheet name="Космонавтов 28" sheetId="51" r:id="rId51"/>
    <sheet name="Космонавтов 30" sheetId="52" r:id="rId52"/>
    <sheet name="Ленина 3" sheetId="53" r:id="rId53"/>
    <sheet name="Ленина 5" sheetId="54" r:id="rId54"/>
    <sheet name="Ленина 7" sheetId="55" r:id="rId55"/>
    <sheet name="Советская 6" sheetId="56" r:id="rId56"/>
    <sheet name="Советская 8" sheetId="57" r:id="rId57"/>
  </sheets>
  <externalReferences>
    <externalReference r:id="rId60"/>
    <externalReference r:id="rId61"/>
  </externalReferences>
  <definedNames/>
  <calcPr fullCalcOnLoad="1"/>
</workbook>
</file>

<file path=xl/sharedStrings.xml><?xml version="1.0" encoding="utf-8"?>
<sst xmlns="http://schemas.openxmlformats.org/spreadsheetml/2006/main" count="6056" uniqueCount="554">
  <si>
    <t>ОТЧЁТ</t>
  </si>
  <si>
    <t xml:space="preserve">о расходе средств на содержание, текущий ремонт Общего имущества </t>
  </si>
  <si>
    <t>и управление многоквартирными домами, находящимися в управлении                                  ООО "Комфорт" за 2011 год</t>
  </si>
  <si>
    <t>№ п/п</t>
  </si>
  <si>
    <t>Адрес</t>
  </si>
  <si>
    <t>Начислено собственникам платы за содержание жилья, всего</t>
  </si>
  <si>
    <t>Задолженность собственников на 17.01.2012 года</t>
  </si>
  <si>
    <t>Всего средств подлежавших расходу</t>
  </si>
  <si>
    <t xml:space="preserve">Выполнено работ, услуг в 2011 году </t>
  </si>
  <si>
    <t>Остаток (перерасход) средств на 17.01.2012 года</t>
  </si>
  <si>
    <t>1.</t>
  </si>
  <si>
    <t>Строителей 1</t>
  </si>
  <si>
    <t>2.</t>
  </si>
  <si>
    <t>Строителей 3</t>
  </si>
  <si>
    <t>3.</t>
  </si>
  <si>
    <t>Строителей 6</t>
  </si>
  <si>
    <t>4.</t>
  </si>
  <si>
    <t>Строителей 7</t>
  </si>
  <si>
    <t>5.</t>
  </si>
  <si>
    <t>Строителей 8</t>
  </si>
  <si>
    <t>6.</t>
  </si>
  <si>
    <t>Строителей 15</t>
  </si>
  <si>
    <t>7.</t>
  </si>
  <si>
    <t>Строителей 17</t>
  </si>
  <si>
    <t>8.</t>
  </si>
  <si>
    <t>Строителей 19</t>
  </si>
  <si>
    <t>9.</t>
  </si>
  <si>
    <t>Строителей 25</t>
  </si>
  <si>
    <t>10.</t>
  </si>
  <si>
    <t>50 л Победы 22</t>
  </si>
  <si>
    <t>11.</t>
  </si>
  <si>
    <t>Жукова 3</t>
  </si>
  <si>
    <t>12.</t>
  </si>
  <si>
    <t>Жукова 6</t>
  </si>
  <si>
    <t>13.</t>
  </si>
  <si>
    <t>Мира 29</t>
  </si>
  <si>
    <t>14.</t>
  </si>
  <si>
    <t>Мира 36</t>
  </si>
  <si>
    <t>15.</t>
  </si>
  <si>
    <t>Мира 44</t>
  </si>
  <si>
    <t>16.</t>
  </si>
  <si>
    <t>Мира 54</t>
  </si>
  <si>
    <t>17.</t>
  </si>
  <si>
    <t>Мира 56</t>
  </si>
  <si>
    <t>18.</t>
  </si>
  <si>
    <t>Мира 58</t>
  </si>
  <si>
    <t>19.</t>
  </si>
  <si>
    <t>60 лет Октября 10</t>
  </si>
  <si>
    <t>20.</t>
  </si>
  <si>
    <t>Потапова 1</t>
  </si>
  <si>
    <t>21.</t>
  </si>
  <si>
    <t>Островского 10</t>
  </si>
  <si>
    <t>22.</t>
  </si>
  <si>
    <t>Островского 12</t>
  </si>
  <si>
    <t>23.</t>
  </si>
  <si>
    <t>Островского 14</t>
  </si>
  <si>
    <t>24.</t>
  </si>
  <si>
    <t>Островского 20А</t>
  </si>
  <si>
    <t>25.</t>
  </si>
  <si>
    <t>Островского 27</t>
  </si>
  <si>
    <t>26.</t>
  </si>
  <si>
    <t>Островского 29</t>
  </si>
  <si>
    <t>27.</t>
  </si>
  <si>
    <t>Островского 31</t>
  </si>
  <si>
    <t>28.</t>
  </si>
  <si>
    <t>Островского 71</t>
  </si>
  <si>
    <t>29.</t>
  </si>
  <si>
    <t>Володина 12</t>
  </si>
  <si>
    <t>30.</t>
  </si>
  <si>
    <t>Володина 14</t>
  </si>
  <si>
    <t>31.</t>
  </si>
  <si>
    <t>Володина 16</t>
  </si>
  <si>
    <t>32.</t>
  </si>
  <si>
    <t>Кирова 6</t>
  </si>
  <si>
    <t>33.</t>
  </si>
  <si>
    <t>Кирова 8</t>
  </si>
  <si>
    <t>34.</t>
  </si>
  <si>
    <t>Кирова 10</t>
  </si>
  <si>
    <t>35.</t>
  </si>
  <si>
    <t>Кирова 12</t>
  </si>
  <si>
    <t>36.</t>
  </si>
  <si>
    <t>Калинина 2</t>
  </si>
  <si>
    <t>37.</t>
  </si>
  <si>
    <t>Калинина 4</t>
  </si>
  <si>
    <t>38.</t>
  </si>
  <si>
    <t>Калинина 6</t>
  </si>
  <si>
    <t>39.</t>
  </si>
  <si>
    <t>Калинина 8</t>
  </si>
  <si>
    <t>40.</t>
  </si>
  <si>
    <t>Карла Маркса 25</t>
  </si>
  <si>
    <t>41.</t>
  </si>
  <si>
    <t>Карла Маркса 27</t>
  </si>
  <si>
    <t>42.</t>
  </si>
  <si>
    <t>Карла Маркса 28</t>
  </si>
  <si>
    <t>43.</t>
  </si>
  <si>
    <t>Карла Маркса 30</t>
  </si>
  <si>
    <t>44.</t>
  </si>
  <si>
    <t>Карла Маркса 49</t>
  </si>
  <si>
    <t>45.</t>
  </si>
  <si>
    <t>Космонавтов 8</t>
  </si>
  <si>
    <t>46.</t>
  </si>
  <si>
    <t>Космонавтов 10</t>
  </si>
  <si>
    <t>47.</t>
  </si>
  <si>
    <t>Космонавтов 16</t>
  </si>
  <si>
    <t>48.</t>
  </si>
  <si>
    <t>Космонавтов 18</t>
  </si>
  <si>
    <t>49.</t>
  </si>
  <si>
    <t>Космонавтов 26</t>
  </si>
  <si>
    <t>50.</t>
  </si>
  <si>
    <t>Космонавтов 28</t>
  </si>
  <si>
    <t>51.</t>
  </si>
  <si>
    <t>Космонавтов 30</t>
  </si>
  <si>
    <t>52.</t>
  </si>
  <si>
    <t>Ленина 3</t>
  </si>
  <si>
    <t>53.</t>
  </si>
  <si>
    <t>Ленина 5</t>
  </si>
  <si>
    <t>54.</t>
  </si>
  <si>
    <t>Ленина 7</t>
  </si>
  <si>
    <t>55.</t>
  </si>
  <si>
    <t>Советская 6</t>
  </si>
  <si>
    <t>56.</t>
  </si>
  <si>
    <t>Советская 8</t>
  </si>
  <si>
    <t>ИТОГО</t>
  </si>
  <si>
    <t>Приложение №1</t>
  </si>
  <si>
    <t>УТВЕРЖДАЮ</t>
  </si>
  <si>
    <t>к отчёту о расходе средств на</t>
  </si>
  <si>
    <t>Генеральный директор</t>
  </si>
  <si>
    <t xml:space="preserve">содержание, текущий ремонт </t>
  </si>
  <si>
    <t>ООО  "Комфорт"</t>
  </si>
  <si>
    <t>Общего имущества и управление</t>
  </si>
  <si>
    <t>_________________Н.П. Молодых</t>
  </si>
  <si>
    <t>многоквартирным домом</t>
  </si>
  <si>
    <t>"___" _____________ 2012 г.</t>
  </si>
  <si>
    <t>№ 1 по ул. Строителей</t>
  </si>
  <si>
    <t>Перечень</t>
  </si>
  <si>
    <t>выполненных работ (услуг) по содержанию, текущему ремонту</t>
  </si>
  <si>
    <t>и управление многоквартирным домом  № 1 по ул. Строителей за 2011г.</t>
  </si>
  <si>
    <t>Общего имущества и управлению МКД за 2011 г., в руб.</t>
  </si>
  <si>
    <r>
      <t>Площадь многоквартирного дома -  13 238,6 м</t>
    </r>
    <r>
      <rPr>
        <sz val="14"/>
        <color indexed="8"/>
        <rFont val="Calibri"/>
        <family val="2"/>
      </rPr>
      <t>²</t>
    </r>
  </si>
  <si>
    <t xml:space="preserve"> Содержание МКД, всего:</t>
  </si>
  <si>
    <t>Период обслуживания в 2011 г. - 12 месяцев</t>
  </si>
  <si>
    <t>в том числе:</t>
  </si>
  <si>
    <t>1. Уборка помещений подъездов:</t>
  </si>
  <si>
    <t>Наименование статей</t>
  </si>
  <si>
    <t>Сумма, в рублях</t>
  </si>
  <si>
    <t>2. Содержание и ремонт мусоропровода с дезинфекцией</t>
  </si>
  <si>
    <t>Начислено собственникам платы, всего:</t>
  </si>
  <si>
    <t>3. Электроэнергия в МОП</t>
  </si>
  <si>
    <t xml:space="preserve">Задолженность собственников </t>
  </si>
  <si>
    <t>на 17.01.2012г. всего:</t>
  </si>
  <si>
    <t>4. Управление МКД</t>
  </si>
  <si>
    <t>(Приложение №2 к настоящему отчёту)</t>
  </si>
  <si>
    <t>5. Расчётно-кассовое обслуживание</t>
  </si>
  <si>
    <t>Всего средств, подлежащих расходу:</t>
  </si>
  <si>
    <t>6. Аварийно-диспетчерская служба</t>
  </si>
  <si>
    <t xml:space="preserve">  4. </t>
  </si>
  <si>
    <t>Выполнено работ (услуг):</t>
  </si>
  <si>
    <t>(Приложение №1 к настоящему отчёту)</t>
  </si>
  <si>
    <t>7. Техническое обслуживание инженерных сетей и строительных конструкций:</t>
  </si>
  <si>
    <t>Остаток средств на 17.01.2012г.:</t>
  </si>
  <si>
    <t>8. Техническое обслуживание, текущий ремонт внутридомовых электрических сетей:</t>
  </si>
  <si>
    <t>9. Текущий ремонт Общего имущества многоквартирного дома:</t>
  </si>
  <si>
    <t>9.1 предусмотрена сумма:</t>
  </si>
  <si>
    <t>9.2 израсходована сумма:</t>
  </si>
  <si>
    <t>В том числе:</t>
  </si>
  <si>
    <t>1. Фонд оплаты труда рабочих</t>
  </si>
  <si>
    <t>2. Социальные отчисления с ФОТ (ЕСН)</t>
  </si>
  <si>
    <t>3. Банковское обслуживание</t>
  </si>
  <si>
    <t>4. Инкассация</t>
  </si>
  <si>
    <t>5. Страхование общедомового имущества</t>
  </si>
  <si>
    <t>6. Судебные издержки по взысканию задолженности</t>
  </si>
  <si>
    <t>Приложение №2</t>
  </si>
  <si>
    <t>Приложение №3</t>
  </si>
  <si>
    <t>к отчёту о расходе средств</t>
  </si>
  <si>
    <t>на содержание, текущий ремонт</t>
  </si>
  <si>
    <t>Задолженность собственников квартир за 2011 год                                                                                            (по состоянию на 17.01.2012 года)</t>
  </si>
  <si>
    <t>Виды текущего ремонта, проведённого в 2011 году</t>
  </si>
  <si>
    <t>№ квартиры</t>
  </si>
  <si>
    <t>Сумма, руб.</t>
  </si>
  <si>
    <t>Номер сметы акта выполненных работ</t>
  </si>
  <si>
    <t>Наименование работ</t>
  </si>
  <si>
    <t>Стоимость выполненных работ, руб.</t>
  </si>
  <si>
    <t>Месяц выполнения работ</t>
  </si>
  <si>
    <t>Смета № 289/11</t>
  </si>
  <si>
    <t>Сантехнические работы</t>
  </si>
  <si>
    <t>февраль</t>
  </si>
  <si>
    <t>март</t>
  </si>
  <si>
    <t>апрель</t>
  </si>
  <si>
    <t>май</t>
  </si>
  <si>
    <t>Смета № 324/11</t>
  </si>
  <si>
    <t>Электромонтажные работы</t>
  </si>
  <si>
    <t>июнь</t>
  </si>
  <si>
    <t>Смета № 256/11</t>
  </si>
  <si>
    <t>Ремонт балконных козырьков</t>
  </si>
  <si>
    <t>июль</t>
  </si>
  <si>
    <t>Смета № 255/11</t>
  </si>
  <si>
    <t>Ремонт кровли</t>
  </si>
  <si>
    <t>Ремонт кровли (4 под.)</t>
  </si>
  <si>
    <t>август</t>
  </si>
  <si>
    <t xml:space="preserve">Электромонтажные работы </t>
  </si>
  <si>
    <t>Смета № 358/11</t>
  </si>
  <si>
    <t>Ремонт швов</t>
  </si>
  <si>
    <t>сентябрь</t>
  </si>
  <si>
    <t>Установка бетонных лотков</t>
  </si>
  <si>
    <t>октябрь</t>
  </si>
  <si>
    <t>ноябрь</t>
  </si>
  <si>
    <t>декабрь</t>
  </si>
  <si>
    <t>Ремонт швов кв.159</t>
  </si>
  <si>
    <t>Смета № 382/11</t>
  </si>
  <si>
    <t>Ремонт квартиры 199</t>
  </si>
  <si>
    <t>ИТОГО по 2011 году</t>
  </si>
  <si>
    <t>ИТОГО по дому:</t>
  </si>
  <si>
    <t>№ 3 по ул. Строителей</t>
  </si>
  <si>
    <t>и управление многоквартирным домом  № 3 по ул. Строителей за 2011г.</t>
  </si>
  <si>
    <r>
      <t>Площадь многоквартирного дома -  5 317,1 м</t>
    </r>
    <r>
      <rPr>
        <sz val="14"/>
        <color indexed="8"/>
        <rFont val="Calibri"/>
        <family val="2"/>
      </rPr>
      <t>²</t>
    </r>
  </si>
  <si>
    <t>Смета № 270/11</t>
  </si>
  <si>
    <t>Установка и укрепление парапетных свесов</t>
  </si>
  <si>
    <t>Смета № 0218/10</t>
  </si>
  <si>
    <t>Устройство мусороклапана</t>
  </si>
  <si>
    <t>Ремонт рулонных кровель</t>
  </si>
  <si>
    <t>Смена задвижки Д 80</t>
  </si>
  <si>
    <t>Ремонт балконных козырьков (кв. 35)</t>
  </si>
  <si>
    <t>Ремонт швов кв. 88</t>
  </si>
  <si>
    <t>№ 6 по ул. Строителей</t>
  </si>
  <si>
    <t>и управление многоквартирным домом  № 6 по ул. Строителей за 2011г.</t>
  </si>
  <si>
    <r>
      <t>Площадь многоквартирного дома -  5 372,4 м</t>
    </r>
    <r>
      <rPr>
        <sz val="14"/>
        <color indexed="8"/>
        <rFont val="Calibri"/>
        <family val="2"/>
      </rPr>
      <t>²</t>
    </r>
  </si>
  <si>
    <t>Смета № 283/11</t>
  </si>
  <si>
    <t>Электромонтажные работы (3 под.)</t>
  </si>
  <si>
    <t>Смета № 292/11</t>
  </si>
  <si>
    <t>Установка почтовых ящиков</t>
  </si>
  <si>
    <t>Установка  металлической двери  ( 3)</t>
  </si>
  <si>
    <t>Ремонт кровли (кв. 88)</t>
  </si>
  <si>
    <t>Смета № 254/11</t>
  </si>
  <si>
    <t>Ремонт швов кв.85, 88</t>
  </si>
  <si>
    <t>№ 7 по ул. Строителей</t>
  </si>
  <si>
    <t>и управление многоквартирным домом  № 7 по ул. Строителей за 2011г.</t>
  </si>
  <si>
    <r>
      <t>Площадь многоквартирного дома -  3 863,3 м</t>
    </r>
    <r>
      <rPr>
        <sz val="14"/>
        <color indexed="8"/>
        <rFont val="Calibri"/>
        <family val="2"/>
      </rPr>
      <t>²</t>
    </r>
  </si>
  <si>
    <t>Смета № 317/11</t>
  </si>
  <si>
    <t>Ремонт штукатурки откосов</t>
  </si>
  <si>
    <t>Ремонт балконных козырьков (кв. 70)</t>
  </si>
  <si>
    <t>№ 8 по ул. Строителей</t>
  </si>
  <si>
    <t>и управление многоквартирным домом  № 8 по ул. Строителей за 2011г.</t>
  </si>
  <si>
    <r>
      <t>Площадь многоквартирного дома - 3 599,1 м</t>
    </r>
    <r>
      <rPr>
        <sz val="14"/>
        <color indexed="8"/>
        <rFont val="Calibri"/>
        <family val="2"/>
      </rPr>
      <t>²</t>
    </r>
  </si>
  <si>
    <t>Смета № 330/11</t>
  </si>
  <si>
    <t>Монтаж тепловычислителя</t>
  </si>
  <si>
    <t>Ремонт швов кв.19, 22</t>
  </si>
  <si>
    <t>№ 15 по ул. Строителей</t>
  </si>
  <si>
    <t>и управление многоквартирным домом  № 15 по ул. Строителей за 2011г.</t>
  </si>
  <si>
    <r>
      <t>Площадь многоквартирного дома - 5 504,2 м</t>
    </r>
    <r>
      <rPr>
        <sz val="14"/>
        <color indexed="8"/>
        <rFont val="Calibri"/>
        <family val="2"/>
      </rPr>
      <t>²</t>
    </r>
  </si>
  <si>
    <t>Смета № 380/11</t>
  </si>
  <si>
    <t>Ремонт машинного отделения</t>
  </si>
  <si>
    <t>№ 17 по ул. Строителей</t>
  </si>
  <si>
    <t>и управление многоквартирным домом  № 17 по ул. Строителей за 2011г.</t>
  </si>
  <si>
    <r>
      <t>Площадь многоквартирного дома - 8 185,4 м</t>
    </r>
    <r>
      <rPr>
        <sz val="14"/>
        <color indexed="8"/>
        <rFont val="Calibri"/>
        <family val="2"/>
      </rPr>
      <t>²</t>
    </r>
  </si>
  <si>
    <t>Смета № 0119/10</t>
  </si>
  <si>
    <t>январь</t>
  </si>
  <si>
    <t>Смета № 293/11</t>
  </si>
  <si>
    <t>Электромонтажные работы (2 под.)</t>
  </si>
  <si>
    <t>Смета № 313/11</t>
  </si>
  <si>
    <t>Смета № 315/11</t>
  </si>
  <si>
    <t>Ремонт входов в подъезд</t>
  </si>
  <si>
    <t>Смета № 0143/10</t>
  </si>
  <si>
    <t>Смета № 320/11</t>
  </si>
  <si>
    <t>Заделка трещин между отмосткой и стеной</t>
  </si>
  <si>
    <t>Ремонт рулонной кровли</t>
  </si>
  <si>
    <t>№ 19 по ул. Строителей</t>
  </si>
  <si>
    <t>и управление многоквартирным домом  № 19 по ул. Строителей за 2011г.</t>
  </si>
  <si>
    <r>
      <t>Площадь многоквартирного дома - 3 413,7 м</t>
    </r>
    <r>
      <rPr>
        <sz val="14"/>
        <color indexed="8"/>
        <rFont val="Calibri"/>
        <family val="2"/>
      </rPr>
      <t>²</t>
    </r>
  </si>
  <si>
    <t>Смета № 276/11</t>
  </si>
  <si>
    <t>Ремонт полов из плиток</t>
  </si>
  <si>
    <t>Смета № 377/11</t>
  </si>
  <si>
    <t>Ремонт подъезда</t>
  </si>
  <si>
    <t>№ 25 по ул. Строителей</t>
  </si>
  <si>
    <t>и управление многоквартирным домом  № 25 по ул. Строителей за 2011г.</t>
  </si>
  <si>
    <r>
      <t>Площадь многоквартирного дома - 6 939,9 м</t>
    </r>
    <r>
      <rPr>
        <sz val="14"/>
        <color indexed="8"/>
        <rFont val="Calibri"/>
        <family val="2"/>
      </rPr>
      <t>²</t>
    </r>
  </si>
  <si>
    <t>Смета № 290/11</t>
  </si>
  <si>
    <t>Монтаж лестницы</t>
  </si>
  <si>
    <t>Смета № 273/11</t>
  </si>
  <si>
    <t>Смена замков</t>
  </si>
  <si>
    <t>Ремонт балконных козырьков (кв. 93)</t>
  </si>
  <si>
    <t>Смета № 0075/10</t>
  </si>
  <si>
    <t>Ремонт подъезда (под.3)</t>
  </si>
  <si>
    <t>Смета № 381/11</t>
  </si>
  <si>
    <t>Устройство малой створки</t>
  </si>
  <si>
    <t>№ 22 по ул. 50 лет Победы</t>
  </si>
  <si>
    <t>и управление многоквартирным домом  № 22 по ул. 50 лет Победы за 2011г.</t>
  </si>
  <si>
    <r>
      <t>Площадь многоквартирного дома - 13 529,5 м</t>
    </r>
    <r>
      <rPr>
        <sz val="14"/>
        <color indexed="8"/>
        <rFont val="Calibri"/>
        <family val="2"/>
      </rPr>
      <t>²</t>
    </r>
  </si>
  <si>
    <t>Усторйство мусороклапана</t>
  </si>
  <si>
    <t>Ремонт  кровли (3 под.)</t>
  </si>
  <si>
    <t>Смета № 325/11</t>
  </si>
  <si>
    <t>Ремонт после пожара кв. №109</t>
  </si>
  <si>
    <t xml:space="preserve">Сантехнические работы </t>
  </si>
  <si>
    <t>Смета № 354/11</t>
  </si>
  <si>
    <t>Установка поручня</t>
  </si>
  <si>
    <t>Установка входных металлич-их дверей (1,2,4)</t>
  </si>
  <si>
    <t>Установка  металлических дверей на кровлю</t>
  </si>
  <si>
    <t>Ремонт швов кв.224</t>
  </si>
  <si>
    <t>№ 3 по ул. Жукова</t>
  </si>
  <si>
    <t>и управление многоквартирным домом  № 3 по ул. Жукова за 2011г.</t>
  </si>
  <si>
    <r>
      <t>Площадь многоквартирного дома -5 803,4 м</t>
    </r>
    <r>
      <rPr>
        <sz val="14"/>
        <color indexed="8"/>
        <rFont val="Calibri"/>
        <family val="2"/>
      </rPr>
      <t>²</t>
    </r>
  </si>
  <si>
    <t>Смета № 271/11</t>
  </si>
  <si>
    <t>Ремонт швов в панельных домах</t>
  </si>
  <si>
    <t>Ремонт швов кв.41, 98</t>
  </si>
  <si>
    <t>№ 6 по ул. Жукова</t>
  </si>
  <si>
    <t>и управление многоквартирным домом  № 6 по ул. Жукова за 2011г.</t>
  </si>
  <si>
    <r>
      <t>Площадь многоквартирного дома -3 766,9 м</t>
    </r>
    <r>
      <rPr>
        <sz val="14"/>
        <color indexed="8"/>
        <rFont val="Calibri"/>
        <family val="2"/>
      </rPr>
      <t>²</t>
    </r>
  </si>
  <si>
    <t xml:space="preserve">    4. </t>
  </si>
  <si>
    <t>№ 29 по ул. Мира</t>
  </si>
  <si>
    <t>и управление многоквартирным домом  № 29 по ул. Мира за 2011г.</t>
  </si>
  <si>
    <r>
      <t>Площадь многоквартирного дома -5 165,2 м</t>
    </r>
    <r>
      <rPr>
        <sz val="14"/>
        <color indexed="8"/>
        <rFont val="Calibri"/>
        <family val="2"/>
      </rPr>
      <t>²</t>
    </r>
  </si>
  <si>
    <t>Смета № 346/11</t>
  </si>
  <si>
    <t>Смена и укрепление свесов</t>
  </si>
  <si>
    <t>№ 36 по ул. Мира</t>
  </si>
  <si>
    <t>и управление многоквартирным домом  № 36 по ул. Мира за 2011г.</t>
  </si>
  <si>
    <r>
      <t>Площадь многоквартирного дома -8 250,3 м</t>
    </r>
    <r>
      <rPr>
        <sz val="14"/>
        <color indexed="8"/>
        <rFont val="Calibri"/>
        <family val="2"/>
      </rPr>
      <t>²</t>
    </r>
  </si>
  <si>
    <t>Смета № 294/11</t>
  </si>
  <si>
    <t>Смета № 336/11</t>
  </si>
  <si>
    <t>Спуск колясок</t>
  </si>
  <si>
    <r>
      <t xml:space="preserve">Установка  металлической двери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(под.1)</t>
    </r>
  </si>
  <si>
    <t>№ 44 по ул. Мира</t>
  </si>
  <si>
    <t>и управление многоквартирным домом  № 44 по ул. Мира за 2011г.</t>
  </si>
  <si>
    <r>
      <t>Площадь многоквартирного дома -1 964,7 м</t>
    </r>
    <r>
      <rPr>
        <sz val="14"/>
        <color indexed="8"/>
        <rFont val="Calibri"/>
        <family val="2"/>
      </rPr>
      <t>²</t>
    </r>
  </si>
  <si>
    <t>Установка мусороклапана</t>
  </si>
  <si>
    <t>№ 54 по ул. Мира</t>
  </si>
  <si>
    <t>и управление многоквартирным домом  № 54 по ул. Мира за 2011г.</t>
  </si>
  <si>
    <r>
      <t>Площадь многоквартирного дома - 4 180,3 м</t>
    </r>
    <r>
      <rPr>
        <sz val="14"/>
        <color indexed="8"/>
        <rFont val="Calibri"/>
        <family val="2"/>
      </rPr>
      <t>²</t>
    </r>
  </si>
  <si>
    <t>Смета № 301/11</t>
  </si>
  <si>
    <t>Ремонт кровли (2 под.)</t>
  </si>
  <si>
    <t>Смета № 355/11</t>
  </si>
  <si>
    <t>Смета № 368/11</t>
  </si>
  <si>
    <t>Ремонт подъезда (2 под.)</t>
  </si>
  <si>
    <r>
      <t xml:space="preserve">Установка  металлической двери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(под.2)</t>
    </r>
  </si>
  <si>
    <t>№ 56 по ул. Мира</t>
  </si>
  <si>
    <t>и управление многоквартирным домом  № 56 по ул. Мира за 2011г.</t>
  </si>
  <si>
    <r>
      <t>Площадь многоквартирного дома - 4 864,6 м</t>
    </r>
    <r>
      <rPr>
        <sz val="14"/>
        <color indexed="8"/>
        <rFont val="Calibri"/>
        <family val="2"/>
      </rPr>
      <t>²</t>
    </r>
  </si>
  <si>
    <t>Ремонт рулонных кровель (кв.44)</t>
  </si>
  <si>
    <r>
      <t xml:space="preserve">Установка  металлической двери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(1, 2, 3, 4, 5, 6)</t>
    </r>
  </si>
  <si>
    <t>Ремонт кровли (5 под.)</t>
  </si>
  <si>
    <t>Ремонт балконных козырьков (кв. 44)</t>
  </si>
  <si>
    <t>№ 58 по ул. Мира</t>
  </si>
  <si>
    <t>и управление многоквартирным домом  № 58 по ул. Мира за 2011г.</t>
  </si>
  <si>
    <r>
      <t>Площадь многоквартирного дома - 3 707,6 м</t>
    </r>
    <r>
      <rPr>
        <sz val="14"/>
        <color indexed="8"/>
        <rFont val="Calibri"/>
        <family val="2"/>
      </rPr>
      <t>²</t>
    </r>
  </si>
  <si>
    <t xml:space="preserve">Ремонт рулонных кровель </t>
  </si>
  <si>
    <t>Смета № 338/11</t>
  </si>
  <si>
    <t>Ремонт ж/б проступи</t>
  </si>
  <si>
    <t>№ 10 по ул. 60 лет Октября</t>
  </si>
  <si>
    <t>и управление многоквартирным домом  № 10 по ул. 60 лет Октября за 2011г.</t>
  </si>
  <si>
    <r>
      <t>Площадь многоквартирного дома - 9 666,0 м</t>
    </r>
    <r>
      <rPr>
        <sz val="14"/>
        <color indexed="8"/>
        <rFont val="Calibri"/>
        <family val="2"/>
      </rPr>
      <t>²</t>
    </r>
  </si>
  <si>
    <t>Смета № 260/11</t>
  </si>
  <si>
    <t>Пробивка отверстий и закрепление железа</t>
  </si>
  <si>
    <t>Смета № 287/11</t>
  </si>
  <si>
    <t>Устройство лючков</t>
  </si>
  <si>
    <t>№ 1 по ул. Потапова</t>
  </si>
  <si>
    <t>и управление многоквартирным домом  № 1 по ул. Потапова за 2011г.</t>
  </si>
  <si>
    <r>
      <t>Площадь многоквартирного дома - 5 078,9 м</t>
    </r>
    <r>
      <rPr>
        <sz val="14"/>
        <color indexed="8"/>
        <rFont val="Calibri"/>
        <family val="2"/>
      </rPr>
      <t>²</t>
    </r>
  </si>
  <si>
    <t>Смета № 263/11</t>
  </si>
  <si>
    <t>Ремонт мусорных контейнеров</t>
  </si>
  <si>
    <t>Смета № 0130/10</t>
  </si>
  <si>
    <t>Ремонт  кровли</t>
  </si>
  <si>
    <t>Ремонт кровли (кв. 50)</t>
  </si>
  <si>
    <t>Ремонт швов кв.83</t>
  </si>
  <si>
    <t>№ 10 по ул.Островского</t>
  </si>
  <si>
    <t>и управление многоквартирным домом  № 10 по ул. Островского за 2011г.</t>
  </si>
  <si>
    <r>
      <t>Площадь многоквартирного дома -12 363,9 м</t>
    </r>
    <r>
      <rPr>
        <sz val="14"/>
        <color indexed="8"/>
        <rFont val="Calibri"/>
        <family val="2"/>
      </rPr>
      <t>²</t>
    </r>
  </si>
  <si>
    <t>Ремонт кровли (3 под.)</t>
  </si>
  <si>
    <t xml:space="preserve">Ремонт кровли </t>
  </si>
  <si>
    <t>Смена канализационных труб</t>
  </si>
  <si>
    <t>Смета № 374/11</t>
  </si>
  <si>
    <t>Спуск для колясок</t>
  </si>
  <si>
    <t xml:space="preserve">ноябрь </t>
  </si>
  <si>
    <t>№ 12 по ул.Островского</t>
  </si>
  <si>
    <t>и управление многоквартирным домом  № 12 по ул. Островского за 2011г.</t>
  </si>
  <si>
    <r>
      <t>Площадь многоквартирного дома - 11 583,9 м</t>
    </r>
    <r>
      <rPr>
        <sz val="14"/>
        <color indexed="8"/>
        <rFont val="Calibri"/>
        <family val="2"/>
      </rPr>
      <t>²</t>
    </r>
  </si>
  <si>
    <t>№ 14 по ул.Островского</t>
  </si>
  <si>
    <t>и управление многоквартирным домом  № 14 по ул. Островского за 2011г.</t>
  </si>
  <si>
    <r>
      <t>Площадь многоквартирного дома - 11 485,6 м</t>
    </r>
    <r>
      <rPr>
        <sz val="14"/>
        <color indexed="8"/>
        <rFont val="Calibri"/>
        <family val="2"/>
      </rPr>
      <t>²</t>
    </r>
  </si>
  <si>
    <t>Смета № 351/11</t>
  </si>
  <si>
    <t>Ремонт подьезда №1</t>
  </si>
  <si>
    <t>№ 20а по ул.Островского</t>
  </si>
  <si>
    <t>и управление многоквартирным домом  № 20а по ул. Островского за 2011г.</t>
  </si>
  <si>
    <r>
      <t>Площадь многоквартирного дома - 3 134,3 м</t>
    </r>
    <r>
      <rPr>
        <sz val="14"/>
        <color indexed="8"/>
        <rFont val="Calibri"/>
        <family val="2"/>
      </rPr>
      <t>²</t>
    </r>
  </si>
  <si>
    <t>Смета № 0119/11</t>
  </si>
  <si>
    <t>№ 27 по ул.Островского</t>
  </si>
  <si>
    <t>и управление многоквартирным домом  № 27 по ул. Островского за 2011г.</t>
  </si>
  <si>
    <r>
      <t>Площадь многоквартирного дома - 2 107,2 м</t>
    </r>
    <r>
      <rPr>
        <sz val="14"/>
        <color indexed="8"/>
        <rFont val="Calibri"/>
        <family val="2"/>
      </rPr>
      <t>²</t>
    </r>
  </si>
  <si>
    <t>Смета № 314/11</t>
  </si>
  <si>
    <t>Ремонт цоколя</t>
  </si>
  <si>
    <t>Ремонт кровли (кв. 23)</t>
  </si>
  <si>
    <t>№ 29 по ул.Островского</t>
  </si>
  <si>
    <t>и управление многоквартирным домом  № 29 по ул. Островского за 2011г.</t>
  </si>
  <si>
    <r>
      <t>Площадь многоквартирного дома - 1 826,9 м</t>
    </r>
    <r>
      <rPr>
        <sz val="14"/>
        <color indexed="8"/>
        <rFont val="Calibri"/>
        <family val="2"/>
      </rPr>
      <t>²</t>
    </r>
  </si>
  <si>
    <t>Смета № 302/11</t>
  </si>
  <si>
    <t>Ремонт штукатурки приямков</t>
  </si>
  <si>
    <t>№ 31 по ул.Островского</t>
  </si>
  <si>
    <t>и управление многоквартирным домом  № 31 по ул. Островского за 2011г.</t>
  </si>
  <si>
    <r>
      <t>Площадь многоквартирного дома - 2 102,2 м</t>
    </r>
    <r>
      <rPr>
        <sz val="14"/>
        <color indexed="8"/>
        <rFont val="Calibri"/>
        <family val="2"/>
      </rPr>
      <t>²</t>
    </r>
  </si>
  <si>
    <t>Смета № 24411</t>
  </si>
  <si>
    <t>Текущий ремон подъездов (под. 3)</t>
  </si>
  <si>
    <t>Смета № 303/11</t>
  </si>
  <si>
    <t>Ремонт подъезда (под. 2)</t>
  </si>
  <si>
    <t>№ 71 по ул.Островского</t>
  </si>
  <si>
    <t>и управление многоквартирным домом  № 71 по ул. Островского за 2011г.</t>
  </si>
  <si>
    <r>
      <t>Площадь многоквартирного дома - 3 355,1 м</t>
    </r>
    <r>
      <rPr>
        <sz val="14"/>
        <color indexed="8"/>
        <rFont val="Calibri"/>
        <family val="2"/>
      </rPr>
      <t>²</t>
    </r>
  </si>
  <si>
    <t>Разогрев трубы водостока</t>
  </si>
  <si>
    <t>Ремонт швов кв.36</t>
  </si>
  <si>
    <t>№ 12 по ул.Володина</t>
  </si>
  <si>
    <t>и управление многоквартирным домом  № 12 по ул. Володина за 2011г.</t>
  </si>
  <si>
    <r>
      <t>Площадь многоквартирного дома - 3 044,2м</t>
    </r>
    <r>
      <rPr>
        <sz val="14"/>
        <color indexed="8"/>
        <rFont val="Calibri"/>
        <family val="2"/>
      </rPr>
      <t>²</t>
    </r>
  </si>
  <si>
    <t>Смета № 0147/10</t>
  </si>
  <si>
    <t>№ 14 по ул.Володина</t>
  </si>
  <si>
    <t>и управление многоквартирным домом  № 14 по ул. Володина за 2011г.</t>
  </si>
  <si>
    <r>
      <t>Площадь многоквартирного дома - 1 283,6 м</t>
    </r>
    <r>
      <rPr>
        <sz val="14"/>
        <color indexed="8"/>
        <rFont val="Calibri"/>
        <family val="2"/>
      </rPr>
      <t>²</t>
    </r>
  </si>
  <si>
    <t>Смета № 340/11</t>
  </si>
  <si>
    <t>Смета № 341/11</t>
  </si>
  <si>
    <t>№ 16 по ул.Володина</t>
  </si>
  <si>
    <t>и управление многоквартирным домом  № 16 по ул. Володина за 2011г.</t>
  </si>
  <si>
    <r>
      <t>Площадь многоквартирного дома - 1 272,5 м</t>
    </r>
    <r>
      <rPr>
        <sz val="14"/>
        <color indexed="8"/>
        <rFont val="Calibri"/>
        <family val="2"/>
      </rPr>
      <t>²</t>
    </r>
  </si>
  <si>
    <t>Смета № 356/11</t>
  </si>
  <si>
    <t>Ремонт балконных плоскостей (кв.25)</t>
  </si>
  <si>
    <t>№ 6 по ул. Кирова</t>
  </si>
  <si>
    <t>и управление многоквартирным домом  № 6 по ул. Кирова за 2011г.</t>
  </si>
  <si>
    <r>
      <t>Площадь многоквартирного дома - 960,2 м</t>
    </r>
    <r>
      <rPr>
        <sz val="14"/>
        <color indexed="8"/>
        <rFont val="Calibri"/>
        <family val="2"/>
      </rPr>
      <t>²</t>
    </r>
  </si>
  <si>
    <t>Смета № 0240/10</t>
  </si>
  <si>
    <t>Текущий ремон подъездов</t>
  </si>
  <si>
    <t>Смета № 0126/10</t>
  </si>
  <si>
    <t>Смета № 0249/10</t>
  </si>
  <si>
    <t>Смета № 0098/10</t>
  </si>
  <si>
    <t>Текущий ремонт жилищного фонда</t>
  </si>
  <si>
    <t>Смета № 311/11</t>
  </si>
  <si>
    <t>Установка  металлической двери в подвал</t>
  </si>
  <si>
    <t>Смета № 284/11</t>
  </si>
  <si>
    <t>Нанесение трафаретов на стене</t>
  </si>
  <si>
    <t>Смета № 0116/10</t>
  </si>
  <si>
    <t>Ремонт балконных плоскостей</t>
  </si>
  <si>
    <t>№ 8 по ул. Кирова</t>
  </si>
  <si>
    <t>и управление многоквартирным домом  № 8 по ул. Кирова за 2011г.</t>
  </si>
  <si>
    <r>
      <t>Площадь многоквартирного дома - 1 291,1 м</t>
    </r>
    <r>
      <rPr>
        <sz val="14"/>
        <color indexed="8"/>
        <rFont val="Calibri"/>
        <family val="2"/>
      </rPr>
      <t>²</t>
    </r>
  </si>
  <si>
    <t>Смета № 244/11</t>
  </si>
  <si>
    <t>Смета № 357/11</t>
  </si>
  <si>
    <t>№ 10 по ул. Кирова</t>
  </si>
  <si>
    <t>и управление многоквартирным домом  № 10 по ул. Кирова за 2011г.</t>
  </si>
  <si>
    <r>
      <t>Площадь многоквартирного дома - 1 297,5 м</t>
    </r>
    <r>
      <rPr>
        <sz val="14"/>
        <color indexed="8"/>
        <rFont val="Calibri"/>
        <family val="2"/>
      </rPr>
      <t>²</t>
    </r>
  </si>
  <si>
    <t>Смета № 274/11</t>
  </si>
  <si>
    <t>Теркущий ремонт водосточной системы</t>
  </si>
  <si>
    <t>Смета № 334/11</t>
  </si>
  <si>
    <t>№ 12 по ул. Кирова</t>
  </si>
  <si>
    <t>и управление многоквартирным домом  № 12 по ул. Кирова за 2011г.</t>
  </si>
  <si>
    <r>
      <t>Площадь многоквартирного дома - 1 285,4 м</t>
    </r>
    <r>
      <rPr>
        <sz val="14"/>
        <color indexed="8"/>
        <rFont val="Calibri"/>
        <family val="2"/>
      </rPr>
      <t>²</t>
    </r>
  </si>
  <si>
    <t>Смета № 312/11</t>
  </si>
  <si>
    <t>Смета № 345/11</t>
  </si>
  <si>
    <t>Смета № 348/11</t>
  </si>
  <si>
    <t>Ремонт подъездных козырьков</t>
  </si>
  <si>
    <t>Смета № 352/11</t>
  </si>
  <si>
    <t>№ 2 по ул. Калинина</t>
  </si>
  <si>
    <t>и управление многоквартирным домом  № 2 по ул. Калинина за 2011г.</t>
  </si>
  <si>
    <r>
      <t>Площадь многоквартирного дома - 1 263,7м</t>
    </r>
    <r>
      <rPr>
        <sz val="14"/>
        <color indexed="8"/>
        <rFont val="Calibri"/>
        <family val="2"/>
      </rPr>
      <t>²</t>
    </r>
  </si>
  <si>
    <t>№ 4 по ул. Калинина</t>
  </si>
  <si>
    <t>и управление многоквартирным домом  № 4 по ул. Калинина за 2011г.</t>
  </si>
  <si>
    <r>
      <t>Площадь многоквартирного дома - 2 019,1 м</t>
    </r>
    <r>
      <rPr>
        <sz val="14"/>
        <color indexed="8"/>
        <rFont val="Calibri"/>
        <family val="2"/>
      </rPr>
      <t>²</t>
    </r>
  </si>
  <si>
    <t>Ремонт фасада</t>
  </si>
  <si>
    <t>Установка  металлической двери  ( 1,2)</t>
  </si>
  <si>
    <t>№ 6 по ул. Калинина</t>
  </si>
  <si>
    <t>и управление многоквартирным домом  № 6 по ул. Калинина за 2011г.</t>
  </si>
  <si>
    <r>
      <t>Площадь многоквартирного дома - 1 256,7 м</t>
    </r>
    <r>
      <rPr>
        <sz val="14"/>
        <color indexed="8"/>
        <rFont val="Calibri"/>
        <family val="2"/>
      </rPr>
      <t>²</t>
    </r>
  </si>
  <si>
    <t>№ 8 по ул. Калинина</t>
  </si>
  <si>
    <t>и управление многоквартирным домом  № 8 по ул. Калинина за 2011г.</t>
  </si>
  <si>
    <r>
      <t>Площадь многоквартирного дома - 1 999,8 м</t>
    </r>
    <r>
      <rPr>
        <sz val="14"/>
        <color indexed="8"/>
        <rFont val="Calibri"/>
        <family val="2"/>
      </rPr>
      <t>²</t>
    </r>
  </si>
  <si>
    <t>Ремонт цоколя, карниза</t>
  </si>
  <si>
    <t>Смета № 347/11</t>
  </si>
  <si>
    <t>Ремонт штукатурки карниза</t>
  </si>
  <si>
    <t>№ 25 по ул. Карла Маркса</t>
  </si>
  <si>
    <t>и управление многоквартирным домом  № 25 по ул. Карла Маркса за 2011г.</t>
  </si>
  <si>
    <r>
      <t>Площадь многоквартирного дома - 1 302,7 м</t>
    </r>
    <r>
      <rPr>
        <sz val="14"/>
        <color indexed="8"/>
        <rFont val="Calibri"/>
        <family val="2"/>
      </rPr>
      <t>²</t>
    </r>
  </si>
  <si>
    <t>Смета № 309/11</t>
  </si>
  <si>
    <t>№ 27 по ул. Карла Маркса</t>
  </si>
  <si>
    <t>и управление многоквартирным домом  № 27 по ул. Карла Маркса за 2011г.</t>
  </si>
  <si>
    <r>
      <t>Площадь многоквартирного дома - 1 268,3 м</t>
    </r>
    <r>
      <rPr>
        <sz val="14"/>
        <color indexed="8"/>
        <rFont val="Calibri"/>
        <family val="2"/>
      </rPr>
      <t>²</t>
    </r>
  </si>
  <si>
    <t>Смета № 310/11</t>
  </si>
  <si>
    <t>№ 28 по ул. Карла Маркса</t>
  </si>
  <si>
    <t>и управление многоквартирным домом  № 28 по ул. Карла Маркса за 2011г.</t>
  </si>
  <si>
    <r>
      <t>Площадь многоквартирного дома - 1 814,0 м</t>
    </r>
    <r>
      <rPr>
        <sz val="14"/>
        <color indexed="8"/>
        <rFont val="Calibri"/>
        <family val="2"/>
      </rPr>
      <t>²</t>
    </r>
  </si>
  <si>
    <t>№ 30 по ул. Карла Маркса</t>
  </si>
  <si>
    <t>и управление многоквартирным домом  № 30 по ул. Карла Маркса за 2011г.</t>
  </si>
  <si>
    <r>
      <t>Площадь многоквартирного дома - 2 154,5 м</t>
    </r>
    <r>
      <rPr>
        <sz val="14"/>
        <color indexed="8"/>
        <rFont val="Calibri"/>
        <family val="2"/>
      </rPr>
      <t>²</t>
    </r>
  </si>
  <si>
    <t>Смета № 264/11</t>
  </si>
  <si>
    <t>Смена патронов</t>
  </si>
  <si>
    <t>№ 49 по ул. Карла Маркса</t>
  </si>
  <si>
    <t>и управление многоквартирным домом  № 49 по ул. Карла Маркса за 2011г.</t>
  </si>
  <si>
    <r>
      <t>Площадь многоквартирного дома - 1 113,3 м</t>
    </r>
    <r>
      <rPr>
        <sz val="14"/>
        <color indexed="8"/>
        <rFont val="Calibri"/>
        <family val="2"/>
      </rPr>
      <t>²</t>
    </r>
  </si>
  <si>
    <t>№ 8 по ул. Космонавтов</t>
  </si>
  <si>
    <t>и управление многоквартирным домом  № 8 по ул. Космонавтов за 2011г.</t>
  </si>
  <si>
    <r>
      <t>Площадь многоквартирного дома - 3 477,1 м</t>
    </r>
    <r>
      <rPr>
        <sz val="14"/>
        <color indexed="8"/>
        <rFont val="Calibri"/>
        <family val="2"/>
      </rPr>
      <t>²</t>
    </r>
  </si>
  <si>
    <t>№ 10 по ул. Космонавтов</t>
  </si>
  <si>
    <t>и управление многоквартирным домом  № 10 по ул. Космонавтов за 2011г.</t>
  </si>
  <si>
    <r>
      <t>Площадь многоквартирного дома - 5 289,9 м</t>
    </r>
    <r>
      <rPr>
        <sz val="14"/>
        <color indexed="8"/>
        <rFont val="Calibri"/>
        <family val="2"/>
      </rPr>
      <t>²</t>
    </r>
  </si>
  <si>
    <t>Смета № 323/11</t>
  </si>
  <si>
    <t>Окраска молниезащиты</t>
  </si>
  <si>
    <t>№ 16 по ул. Космонавтов</t>
  </si>
  <si>
    <t>и управление многоквартирным домом  № 16 по ул. Космонавтов за 2011г.</t>
  </si>
  <si>
    <r>
      <t>Площадь многоквартирного дома - 5 217,7 м</t>
    </r>
    <r>
      <rPr>
        <sz val="14"/>
        <color indexed="8"/>
        <rFont val="Calibri"/>
        <family val="2"/>
      </rPr>
      <t>²</t>
    </r>
  </si>
  <si>
    <t>Смета № 266/11</t>
  </si>
  <si>
    <t>Ремонт трубы канализационного стояка</t>
  </si>
  <si>
    <t>Смета № 258/11</t>
  </si>
  <si>
    <t>Текущий ремонт подъезда (под. 6)</t>
  </si>
  <si>
    <t>Смета № 265/11</t>
  </si>
  <si>
    <t>Электромонажные работы ( под.6)</t>
  </si>
  <si>
    <t>Ремонт трубы канализационного стояка (под.5)</t>
  </si>
  <si>
    <t>Ремонт трубы канализационного стояка (под.2)</t>
  </si>
  <si>
    <t>Смета № 285/11</t>
  </si>
  <si>
    <t>Текущий ремонт подъезда (под. 5)</t>
  </si>
  <si>
    <r>
      <t xml:space="preserve">Установка  металлической двери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( 3, 4)</t>
    </r>
  </si>
  <si>
    <t>Ремонт квартиры 117</t>
  </si>
  <si>
    <t>№ 18 по ул. Космонавтов</t>
  </si>
  <si>
    <t>и управление многоквартирным домом  № 18 по ул. Космонавтов за 2011г.</t>
  </si>
  <si>
    <r>
      <t>Площадь многоквартирного дома - 3 475,2 м</t>
    </r>
    <r>
      <rPr>
        <sz val="14"/>
        <color indexed="8"/>
        <rFont val="Calibri"/>
        <family val="2"/>
      </rPr>
      <t>²</t>
    </r>
  </si>
  <si>
    <t>№ 26 по ул. Космонавтов</t>
  </si>
  <si>
    <t>и управление многоквартирным домом  № 26 по ул. Космонавтов за 2011г.</t>
  </si>
  <si>
    <r>
      <t>Площадь многоквартирного дома - 2 014,0 м</t>
    </r>
    <r>
      <rPr>
        <sz val="14"/>
        <color indexed="8"/>
        <rFont val="Calibri"/>
        <family val="2"/>
      </rPr>
      <t>²</t>
    </r>
  </si>
  <si>
    <t>Смета № 318/11</t>
  </si>
  <si>
    <t xml:space="preserve">Электромонажные работы </t>
  </si>
  <si>
    <r>
      <t xml:space="preserve">Установка  металлической двери </t>
    </r>
    <r>
      <rPr>
        <sz val="10"/>
        <color indexed="10"/>
        <rFont val="Times New Roman"/>
        <family val="1"/>
      </rPr>
      <t xml:space="preserve"> </t>
    </r>
  </si>
  <si>
    <t>№ 28 по ул. Космонавтов</t>
  </si>
  <si>
    <t>и управление многоквартирным домом  № 28 по ул. Космонавтов за 2011г.</t>
  </si>
  <si>
    <r>
      <t>Площадь многоквартирного дома - 1 951,0 м</t>
    </r>
    <r>
      <rPr>
        <sz val="14"/>
        <color indexed="8"/>
        <rFont val="Calibri"/>
        <family val="2"/>
      </rPr>
      <t>²</t>
    </r>
  </si>
  <si>
    <t>Смета № 359/11</t>
  </si>
  <si>
    <t>Ремонт в подвале</t>
  </si>
  <si>
    <t>№ 30 по ул. Космонавтов</t>
  </si>
  <si>
    <t>и управление многоквартирным домом  № 30 по ул. Космонавтов за 2011г.</t>
  </si>
  <si>
    <r>
      <t>Площадь многоквартирного дома - 1 961,7 м</t>
    </r>
    <r>
      <rPr>
        <sz val="14"/>
        <color indexed="8"/>
        <rFont val="Calibri"/>
        <family val="2"/>
      </rPr>
      <t>²</t>
    </r>
  </si>
  <si>
    <t>№ 3 по ул. Ленина</t>
  </si>
  <si>
    <t>и управление многоквартирным домом  № 3 по ул. Ленина за 2011г.</t>
  </si>
  <si>
    <r>
      <t>Площадь многоквартирного дома - 2 010,0 м</t>
    </r>
    <r>
      <rPr>
        <sz val="14"/>
        <color indexed="8"/>
        <rFont val="Calibri"/>
        <family val="2"/>
      </rPr>
      <t>²</t>
    </r>
  </si>
  <si>
    <t>Смета № 307/11</t>
  </si>
  <si>
    <t>Смета № 321/11</t>
  </si>
  <si>
    <t>Выправка и укрепление свесов</t>
  </si>
  <si>
    <t>№ 5 по ул. Ленина</t>
  </si>
  <si>
    <t>и управление многоквартирным домом  № 5 по ул. Ленина за 2011г.</t>
  </si>
  <si>
    <r>
      <t>Площадь многоквартирного дома - 2 328,8 м</t>
    </r>
    <r>
      <rPr>
        <sz val="14"/>
        <color indexed="8"/>
        <rFont val="Calibri"/>
        <family val="2"/>
      </rPr>
      <t>²</t>
    </r>
  </si>
  <si>
    <t>Смета № 262/11</t>
  </si>
  <si>
    <t>Ремонт квартиры (кв. 5)</t>
  </si>
  <si>
    <t>Смета № 339/11</t>
  </si>
  <si>
    <t>№ 7 по ул. Ленина</t>
  </si>
  <si>
    <t>и управление многоквартирным домом  № 7  по ул. Ленина за 2011г.</t>
  </si>
  <si>
    <r>
      <t>Площадь многоквартирного дома - 1 998,5м</t>
    </r>
    <r>
      <rPr>
        <sz val="14"/>
        <color indexed="8"/>
        <rFont val="Calibri"/>
        <family val="2"/>
      </rPr>
      <t>²</t>
    </r>
  </si>
  <si>
    <t>№ 6 по ул. Советская</t>
  </si>
  <si>
    <t>и управление многоквартирным домом  № 6  по ул. Советская за 2011г.</t>
  </si>
  <si>
    <r>
      <t>Площадь многоквартирного дома - 1 193,7м</t>
    </r>
    <r>
      <rPr>
        <sz val="14"/>
        <color indexed="8"/>
        <rFont val="Calibri"/>
        <family val="2"/>
      </rPr>
      <t>²</t>
    </r>
  </si>
  <si>
    <t>Смета № 306/11</t>
  </si>
  <si>
    <t>Смена водосчётчиков</t>
  </si>
  <si>
    <t>Смета № 300/11</t>
  </si>
  <si>
    <t>Смета № 375/11</t>
  </si>
  <si>
    <t>№ 8 по ул. Советская</t>
  </si>
  <si>
    <t>и управление многоквартирным домом  № 8  по ул. Советская за 2011г.</t>
  </si>
  <si>
    <r>
      <t>Площадь многоквартирного дома - 1 282,9м</t>
    </r>
    <r>
      <rPr>
        <sz val="14"/>
        <color indexed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</si>
</sst>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"/>
      <family val="2"/>
    </font>
    <font>
      <sz val="13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2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4" fontId="17" fillId="0" borderId="0" xfId="0" applyNumberFormat="1" applyFont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4" fontId="3" fillId="0" borderId="11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 wrapText="1"/>
    </xf>
    <xf numFmtId="4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86;&#1073;&#1072;&#1085;&#1086;&#1074;&#1072;\&#1059;&#1087;&#1088;&#1072;&#1074;&#1083;&#1103;&#1102;&#1097;.%20&#1082;&#1086;&#1084;&#1087;&#1072;&#1085;&#1080;&#1080;\&#1076;&#1083;&#1103;%20&#1087;&#1088;&#1086;&#1082;&#1091;&#1088;&#1086;&#1088;&#1089;&#1082;&#1086;&#1081;%20&#1087;&#1088;&#1086;&#1074;&#1077;&#1088;&#1082;&#1080;\&#1056;&#1072;&#1089;&#1082;&#1083;&#1072;&#1076;&#1082;&#1072;%20&#1090;&#1072;&#1088;&#1080;&#1092;&#1072;%20&#1050;&#1086;&#1084;&#1092;&#1086;&#1088;&#1090;%20(&#1087;)\&#1058;&#1072;&#1088;&#1080;&#1092;_&#1050;&#1086;&#1084;&#1092;&#1086;&#1088;&#1090;_2011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86;&#1073;&#1072;&#1085;&#1086;&#1074;&#1072;\&#1059;&#1087;&#1088;&#1072;&#1074;&#1083;&#1103;&#1102;&#1097;.%20&#1082;&#1086;&#1084;&#1087;&#1072;&#1085;&#1080;&#1080;\&#1076;&#1083;&#1103;%20&#1087;&#1088;&#1086;&#1082;&#1091;&#1088;&#1086;&#1088;&#1089;&#1082;&#1086;&#1081;%20&#1087;&#1088;&#1086;&#1074;&#1077;&#1088;&#1082;&#1080;\&#1058;&#1077;&#1082;&#1091;&#1097;&#1080;&#1081;%20&#1088;&#1077;&#1084;&#1086;&#1085;&#1090;%20&#1050;&#1086;&#1084;&#1092;&#1086;&#1088;&#1090;(&#1087;)\&#1040;&#1085;&#1072;&#1083;&#1080;&#1079;%20&#1090;&#1077;&#1082;&#1091;&#1097;&#1077;&#1075;&#1086;%20&#1088;&#1077;&#1084;&#1086;&#1085;&#1090;&#1072;%20&#1087;&#1086;%20&#1076;&#1086;&#1084;&#1072;&#1084;%20&#1050;&#1086;&#1084;&#1092;&#1086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января"/>
      <sheetName val="с ноября"/>
    </sheetNames>
    <sheetDataSet>
      <sheetData sheetId="1">
        <row r="8">
          <cell r="V8">
            <v>111601.398</v>
          </cell>
        </row>
        <row r="9">
          <cell r="V9">
            <v>44823.15300000001</v>
          </cell>
        </row>
        <row r="10">
          <cell r="V10">
            <v>45289.331999999995</v>
          </cell>
        </row>
        <row r="11">
          <cell r="V11">
            <v>32567.619000000002</v>
          </cell>
        </row>
        <row r="12">
          <cell r="V12">
            <v>30340.413</v>
          </cell>
        </row>
        <row r="13">
          <cell r="V13">
            <v>46400.406</v>
          </cell>
        </row>
        <row r="14">
          <cell r="V14">
            <v>69002.922</v>
          </cell>
        </row>
        <row r="15">
          <cell r="V15">
            <v>28777.490999999998</v>
          </cell>
        </row>
        <row r="16">
          <cell r="V16">
            <v>58503.356999999996</v>
          </cell>
        </row>
        <row r="17">
          <cell r="V17">
            <v>114053.685</v>
          </cell>
        </row>
        <row r="18">
          <cell r="V18">
            <v>48922.662000000004</v>
          </cell>
        </row>
        <row r="19">
          <cell r="V19">
            <v>31754.967</v>
          </cell>
        </row>
        <row r="20">
          <cell r="V20">
            <v>43542.63599999999</v>
          </cell>
        </row>
        <row r="21">
          <cell r="V21">
            <v>64929.861000000004</v>
          </cell>
        </row>
        <row r="22">
          <cell r="V22">
            <v>16562.421</v>
          </cell>
        </row>
        <row r="23">
          <cell r="V23">
            <v>33066.173</v>
          </cell>
        </row>
        <row r="24">
          <cell r="V24">
            <v>38478.98600000001</v>
          </cell>
        </row>
        <row r="25">
          <cell r="V25">
            <v>31255.067999999996</v>
          </cell>
        </row>
        <row r="26">
          <cell r="V26">
            <v>81484.38</v>
          </cell>
        </row>
        <row r="27">
          <cell r="V27">
            <v>42815.12700000001</v>
          </cell>
        </row>
        <row r="28">
          <cell r="V28">
            <v>104227.677</v>
          </cell>
        </row>
        <row r="29">
          <cell r="V29">
            <v>97652.277</v>
          </cell>
        </row>
        <row r="30">
          <cell r="V30">
            <v>96823.60800000001</v>
          </cell>
        </row>
        <row r="31">
          <cell r="V31">
            <v>26422.149</v>
          </cell>
        </row>
        <row r="32">
          <cell r="V32">
            <v>16583.664</v>
          </cell>
        </row>
        <row r="33">
          <cell r="V33">
            <v>14377.703000000001</v>
          </cell>
        </row>
        <row r="34">
          <cell r="V34">
            <v>16544.314</v>
          </cell>
        </row>
        <row r="35">
          <cell r="V35">
            <v>28283.493</v>
          </cell>
        </row>
        <row r="36">
          <cell r="V36">
            <v>23957.853999999996</v>
          </cell>
        </row>
        <row r="41">
          <cell r="V41">
            <v>10101.931999999999</v>
          </cell>
        </row>
        <row r="42">
          <cell r="V42">
            <v>10014.574999999999</v>
          </cell>
        </row>
        <row r="43">
          <cell r="V43">
            <v>7556.774000000001</v>
          </cell>
        </row>
        <row r="44">
          <cell r="V44">
            <v>10160.957</v>
          </cell>
        </row>
        <row r="45">
          <cell r="V45">
            <v>10211.324999999999</v>
          </cell>
        </row>
        <row r="46">
          <cell r="V46">
            <v>10116.098000000002</v>
          </cell>
        </row>
        <row r="47">
          <cell r="V47">
            <v>9945.319000000001</v>
          </cell>
        </row>
        <row r="48">
          <cell r="V48">
            <v>15890.317000000003</v>
          </cell>
        </row>
        <row r="49">
          <cell r="V49">
            <v>9890.229000000001</v>
          </cell>
        </row>
        <row r="50">
          <cell r="V50">
            <v>15738.426</v>
          </cell>
        </row>
        <row r="51">
          <cell r="V51">
            <v>10252.249000000002</v>
          </cell>
        </row>
        <row r="52">
          <cell r="V52">
            <v>9981.520999999999</v>
          </cell>
        </row>
        <row r="53">
          <cell r="V53">
            <v>14276.18</v>
          </cell>
        </row>
        <row r="54">
          <cell r="V54">
            <v>16955.915</v>
          </cell>
        </row>
        <row r="55">
          <cell r="V55">
            <v>8761.670999999998</v>
          </cell>
        </row>
        <row r="56">
          <cell r="V56">
            <v>27364.777000000002</v>
          </cell>
        </row>
        <row r="57">
          <cell r="V57">
            <v>41631.513</v>
          </cell>
        </row>
        <row r="58">
          <cell r="V58">
            <v>41063.299000000006</v>
          </cell>
        </row>
        <row r="59">
          <cell r="V59">
            <v>27349.823999999997</v>
          </cell>
        </row>
        <row r="60">
          <cell r="V60">
            <v>16897.46</v>
          </cell>
        </row>
        <row r="61">
          <cell r="V61">
            <v>16368.89</v>
          </cell>
        </row>
        <row r="62">
          <cell r="V62">
            <v>16458.663</v>
          </cell>
        </row>
        <row r="63">
          <cell r="V63">
            <v>15818.699999999999</v>
          </cell>
        </row>
        <row r="64">
          <cell r="V64">
            <v>18327.656</v>
          </cell>
        </row>
        <row r="65">
          <cell r="V65">
            <v>15728.195</v>
          </cell>
        </row>
        <row r="66">
          <cell r="V66">
            <v>9394.419000000002</v>
          </cell>
        </row>
        <row r="67">
          <cell r="V67">
            <v>10096.422999999999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 9 месяцев"/>
      <sheetName val="2011 год "/>
    </sheetNames>
    <sheetDataSet>
      <sheetData sheetId="1">
        <row r="8">
          <cell r="R8">
            <v>20918.228000000003</v>
          </cell>
        </row>
        <row r="9">
          <cell r="R9">
            <v>23799.92199999999</v>
          </cell>
        </row>
        <row r="10">
          <cell r="R10">
            <v>22820.843999999997</v>
          </cell>
        </row>
        <row r="11">
          <cell r="R11">
            <v>-58222.012</v>
          </cell>
        </row>
        <row r="12">
          <cell r="R12">
            <v>22969.055999999982</v>
          </cell>
        </row>
        <row r="13">
          <cell r="R13">
            <v>-20315.52800000002</v>
          </cell>
        </row>
        <row r="14">
          <cell r="R14">
            <v>-101607.484</v>
          </cell>
        </row>
        <row r="15">
          <cell r="R15">
            <v>-39790.46800000001</v>
          </cell>
        </row>
        <row r="16">
          <cell r="R16">
            <v>-24712.94000000003</v>
          </cell>
        </row>
        <row r="17">
          <cell r="R17">
            <v>2451.711999999985</v>
          </cell>
        </row>
        <row r="18">
          <cell r="R18">
            <v>42473.892</v>
          </cell>
        </row>
        <row r="19">
          <cell r="R19">
            <v>65008.53599999999</v>
          </cell>
        </row>
        <row r="20">
          <cell r="R20">
            <v>41404.00399999996</v>
          </cell>
        </row>
        <row r="21">
          <cell r="R21">
            <v>11615.195999999996</v>
          </cell>
        </row>
        <row r="22">
          <cell r="R22">
            <v>-63123.59599999999</v>
          </cell>
        </row>
        <row r="23">
          <cell r="R23">
            <v>-171160.472</v>
          </cell>
        </row>
        <row r="24">
          <cell r="R24">
            <v>5103.767999999996</v>
          </cell>
        </row>
        <row r="25">
          <cell r="R25">
            <v>102204.88</v>
          </cell>
        </row>
        <row r="26">
          <cell r="R26">
            <v>-4920.948000000004</v>
          </cell>
        </row>
        <row r="27">
          <cell r="R27">
            <v>69946.85200000001</v>
          </cell>
        </row>
        <row r="28">
          <cell r="R28">
            <v>137672.452</v>
          </cell>
        </row>
        <row r="29">
          <cell r="R29">
            <v>-54884.19200000001</v>
          </cell>
        </row>
        <row r="30">
          <cell r="R30">
            <v>-6090.876000000004</v>
          </cell>
        </row>
        <row r="31">
          <cell r="R31">
            <v>6011.09599999999</v>
          </cell>
        </row>
        <row r="32">
          <cell r="R32">
            <v>11071.692000000003</v>
          </cell>
        </row>
        <row r="33">
          <cell r="R33">
            <v>-81197.304</v>
          </cell>
        </row>
        <row r="34">
          <cell r="R34">
            <v>44624.698000000004</v>
          </cell>
        </row>
        <row r="35">
          <cell r="R35">
            <v>-5212.744000000006</v>
          </cell>
        </row>
        <row r="36">
          <cell r="R36">
            <v>-27858.552000000003</v>
          </cell>
        </row>
        <row r="37">
          <cell r="R37">
            <v>18247.3</v>
          </cell>
        </row>
        <row r="38">
          <cell r="R38">
            <v>-118523.97399999999</v>
          </cell>
        </row>
        <row r="39">
          <cell r="R39">
            <v>-80702.452</v>
          </cell>
        </row>
        <row r="40">
          <cell r="R40">
            <v>-25483.7</v>
          </cell>
        </row>
        <row r="41">
          <cell r="R41">
            <v>-18112.528000000002</v>
          </cell>
        </row>
        <row r="42">
          <cell r="R42">
            <v>6451.516</v>
          </cell>
        </row>
        <row r="43">
          <cell r="R43">
            <v>-20787.412000000004</v>
          </cell>
        </row>
        <row r="44">
          <cell r="R44">
            <v>17442.755999999998</v>
          </cell>
        </row>
        <row r="45">
          <cell r="R45">
            <v>10096.663999999997</v>
          </cell>
        </row>
        <row r="49">
          <cell r="R49">
            <v>-16198.964</v>
          </cell>
        </row>
        <row r="50">
          <cell r="R50">
            <v>-38834.756</v>
          </cell>
        </row>
        <row r="51">
          <cell r="R51">
            <v>-35964.479999999996</v>
          </cell>
        </row>
        <row r="52">
          <cell r="R52">
            <v>-12943.940000000002</v>
          </cell>
        </row>
        <row r="53">
          <cell r="R53">
            <v>-19114.156000000003</v>
          </cell>
        </row>
        <row r="54">
          <cell r="R54">
            <v>-13491.972000000002</v>
          </cell>
        </row>
        <row r="55">
          <cell r="R55">
            <v>31631.531999999992</v>
          </cell>
        </row>
        <row r="56">
          <cell r="R56">
            <v>-141153.76400000002</v>
          </cell>
        </row>
        <row r="57">
          <cell r="R57">
            <v>15418.335999999996</v>
          </cell>
        </row>
        <row r="58">
          <cell r="R58">
            <v>-46737.68</v>
          </cell>
        </row>
        <row r="59">
          <cell r="R59">
            <v>5416.68</v>
          </cell>
        </row>
        <row r="60">
          <cell r="R60">
            <v>8973.155999999999</v>
          </cell>
        </row>
        <row r="61">
          <cell r="R61">
            <v>-26002.200000000004</v>
          </cell>
        </row>
        <row r="62">
          <cell r="R62">
            <v>-16350.615999999995</v>
          </cell>
        </row>
        <row r="63">
          <cell r="R63">
            <v>29508.979999999996</v>
          </cell>
        </row>
        <row r="64">
          <cell r="R64">
            <v>-18812.084000000003</v>
          </cell>
        </row>
        <row r="65">
          <cell r="R65">
            <v>7770.772000000001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14.28125" style="0" customWidth="1"/>
    <col min="4" max="4" width="13.421875" style="0" customWidth="1"/>
    <col min="5" max="5" width="12.57421875" style="0" customWidth="1"/>
    <col min="6" max="7" width="12.28125" style="0" customWidth="1"/>
  </cols>
  <sheetData>
    <row r="2" spans="1:7" ht="18.75">
      <c r="A2" s="67" t="s">
        <v>0</v>
      </c>
      <c r="B2" s="67"/>
      <c r="C2" s="67"/>
      <c r="D2" s="67"/>
      <c r="E2" s="67"/>
      <c r="F2" s="67"/>
      <c r="G2" s="67"/>
    </row>
    <row r="3" spans="1:7" ht="16.5">
      <c r="A3" s="68" t="s">
        <v>1</v>
      </c>
      <c r="B3" s="68"/>
      <c r="C3" s="68"/>
      <c r="D3" s="68"/>
      <c r="E3" s="68"/>
      <c r="F3" s="68"/>
      <c r="G3" s="68"/>
    </row>
    <row r="4" spans="1:7" ht="21" customHeight="1">
      <c r="A4" s="69" t="s">
        <v>2</v>
      </c>
      <c r="B4" s="69"/>
      <c r="C4" s="69"/>
      <c r="D4" s="69"/>
      <c r="E4" s="69"/>
      <c r="F4" s="69"/>
      <c r="G4" s="69"/>
    </row>
    <row r="5" spans="1:7" ht="12.75">
      <c r="A5" s="69"/>
      <c r="B5" s="69"/>
      <c r="C5" s="69"/>
      <c r="D5" s="69"/>
      <c r="E5" s="69"/>
      <c r="F5" s="69"/>
      <c r="G5" s="69"/>
    </row>
    <row r="6" spans="1:7" ht="63.75">
      <c r="A6" s="1" t="s">
        <v>3</v>
      </c>
      <c r="B6" s="1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</row>
    <row r="7" spans="1:7" ht="12.75">
      <c r="A7" s="3" t="s">
        <v>10</v>
      </c>
      <c r="B7" s="4" t="s">
        <v>11</v>
      </c>
      <c r="C7" s="5">
        <f>'[1]с ноября'!$V$8*12</f>
        <v>1339216.776</v>
      </c>
      <c r="D7" s="5">
        <v>394435</v>
      </c>
      <c r="E7" s="5">
        <f>C7-D7</f>
        <v>944781.7760000001</v>
      </c>
      <c r="F7" s="5">
        <v>1340781.93</v>
      </c>
      <c r="G7" s="5">
        <f>E7-F7</f>
        <v>-396000.15399999986</v>
      </c>
    </row>
    <row r="8" spans="1:7" ht="12.75">
      <c r="A8" s="3" t="s">
        <v>12</v>
      </c>
      <c r="B8" s="4" t="s">
        <v>13</v>
      </c>
      <c r="C8" s="5">
        <f>'[1]с ноября'!$V$9*12</f>
        <v>537877.8360000001</v>
      </c>
      <c r="D8" s="5">
        <v>183806</v>
      </c>
      <c r="E8" s="5">
        <f aca="true" t="shared" si="0" ref="E8:E62">C8-D8</f>
        <v>354071.8360000001</v>
      </c>
      <c r="F8" s="5">
        <f>C8-'[2]2011 год '!$R$8</f>
        <v>516959.6080000001</v>
      </c>
      <c r="G8" s="5">
        <f aca="true" t="shared" si="1" ref="G8:G62">E8-F8</f>
        <v>-162887.772</v>
      </c>
    </row>
    <row r="9" spans="1:7" ht="12.75">
      <c r="A9" s="3" t="s">
        <v>14</v>
      </c>
      <c r="B9" s="4" t="s">
        <v>15</v>
      </c>
      <c r="C9" s="5">
        <f>'[1]с ноября'!$V$10*12</f>
        <v>543471.9839999999</v>
      </c>
      <c r="D9" s="5">
        <v>115471</v>
      </c>
      <c r="E9" s="5">
        <f t="shared" si="0"/>
        <v>428000.98399999994</v>
      </c>
      <c r="F9" s="5">
        <f>C9-'[2]2011 год '!$R$9</f>
        <v>519672.0619999999</v>
      </c>
      <c r="G9" s="5">
        <f t="shared" si="1"/>
        <v>-91671.07799999998</v>
      </c>
    </row>
    <row r="10" spans="1:7" ht="12.75">
      <c r="A10" s="6" t="s">
        <v>16</v>
      </c>
      <c r="B10" s="4" t="s">
        <v>17</v>
      </c>
      <c r="C10" s="5">
        <f>'[1]с ноября'!$V$11*12</f>
        <v>390811.428</v>
      </c>
      <c r="D10" s="5">
        <v>158359</v>
      </c>
      <c r="E10" s="5">
        <f t="shared" si="0"/>
        <v>232452.428</v>
      </c>
      <c r="F10" s="5">
        <f>C10-'[2]2011 год '!$R$10</f>
        <v>367990.58400000003</v>
      </c>
      <c r="G10" s="5">
        <f t="shared" si="1"/>
        <v>-135538.15600000002</v>
      </c>
    </row>
    <row r="11" spans="1:7" ht="12.75">
      <c r="A11" s="3" t="s">
        <v>18</v>
      </c>
      <c r="B11" s="4" t="s">
        <v>19</v>
      </c>
      <c r="C11" s="5">
        <f>'[1]с ноября'!$V$12*12</f>
        <v>364084.956</v>
      </c>
      <c r="D11" s="5">
        <v>69745</v>
      </c>
      <c r="E11" s="5">
        <f t="shared" si="0"/>
        <v>294339.956</v>
      </c>
      <c r="F11" s="5">
        <f>C11-'[2]2011 год '!$R$11</f>
        <v>422306.968</v>
      </c>
      <c r="G11" s="5">
        <f t="shared" si="1"/>
        <v>-127967.01199999999</v>
      </c>
    </row>
    <row r="12" spans="1:7" ht="12.75">
      <c r="A12" s="3" t="s">
        <v>20</v>
      </c>
      <c r="B12" s="4" t="s">
        <v>21</v>
      </c>
      <c r="C12" s="5">
        <f>'[1]с ноября'!$V$13*12</f>
        <v>556804.872</v>
      </c>
      <c r="D12" s="5">
        <v>156960</v>
      </c>
      <c r="E12" s="5">
        <f t="shared" si="0"/>
        <v>399844.872</v>
      </c>
      <c r="F12" s="5">
        <f>C12-'[2]2011 год '!$R$12</f>
        <v>533835.816</v>
      </c>
      <c r="G12" s="5">
        <f t="shared" si="1"/>
        <v>-133990.94400000002</v>
      </c>
    </row>
    <row r="13" spans="1:7" ht="12.75">
      <c r="A13" s="3" t="s">
        <v>22</v>
      </c>
      <c r="B13" s="4" t="s">
        <v>23</v>
      </c>
      <c r="C13" s="5">
        <f>'[1]с ноября'!$V$14*12</f>
        <v>828035.064</v>
      </c>
      <c r="D13" s="5">
        <v>140860</v>
      </c>
      <c r="E13" s="5">
        <f t="shared" si="0"/>
        <v>687175.064</v>
      </c>
      <c r="F13" s="5">
        <f>C13-'[2]2011 год '!$R$13</f>
        <v>848350.5920000001</v>
      </c>
      <c r="G13" s="5">
        <f t="shared" si="1"/>
        <v>-161175.52800000005</v>
      </c>
    </row>
    <row r="14" spans="1:7" ht="12.75">
      <c r="A14" s="3" t="s">
        <v>24</v>
      </c>
      <c r="B14" s="4" t="s">
        <v>25</v>
      </c>
      <c r="C14" s="5">
        <f>'[1]с ноября'!$V$15*12</f>
        <v>345329.892</v>
      </c>
      <c r="D14" s="5">
        <v>32543</v>
      </c>
      <c r="E14" s="5">
        <f t="shared" si="0"/>
        <v>312786.892</v>
      </c>
      <c r="F14" s="5">
        <f>C14-'[2]2011 год '!$R$14</f>
        <v>446937.376</v>
      </c>
      <c r="G14" s="5">
        <f t="shared" si="1"/>
        <v>-134150.484</v>
      </c>
    </row>
    <row r="15" spans="1:7" ht="12.75">
      <c r="A15" s="3" t="s">
        <v>26</v>
      </c>
      <c r="B15" s="4" t="s">
        <v>27</v>
      </c>
      <c r="C15" s="5">
        <f>'[1]с ноября'!$V$16*12</f>
        <v>702040.284</v>
      </c>
      <c r="D15" s="5">
        <v>204363</v>
      </c>
      <c r="E15" s="5">
        <f t="shared" si="0"/>
        <v>497677.284</v>
      </c>
      <c r="F15" s="5">
        <f>C15-'[2]2011 год '!$R$15</f>
        <v>741830.752</v>
      </c>
      <c r="G15" s="5">
        <f t="shared" si="1"/>
        <v>-244153.468</v>
      </c>
    </row>
    <row r="16" spans="1:7" ht="12.75">
      <c r="A16" s="3" t="s">
        <v>28</v>
      </c>
      <c r="B16" s="4" t="s">
        <v>29</v>
      </c>
      <c r="C16" s="5">
        <f>'[1]с ноября'!$V$17*12</f>
        <v>1368644.22</v>
      </c>
      <c r="D16" s="5">
        <v>283614</v>
      </c>
      <c r="E16" s="5">
        <f t="shared" si="0"/>
        <v>1085030.22</v>
      </c>
      <c r="F16" s="5">
        <f>C16-'[2]2011 год '!$R$16</f>
        <v>1393357.16</v>
      </c>
      <c r="G16" s="5">
        <f t="shared" si="1"/>
        <v>-308326.93999999994</v>
      </c>
    </row>
    <row r="17" spans="1:7" ht="12.75">
      <c r="A17" s="3" t="s">
        <v>30</v>
      </c>
      <c r="B17" s="4" t="s">
        <v>31</v>
      </c>
      <c r="C17" s="5">
        <f>'[1]с ноября'!$V$18*12</f>
        <v>587071.944</v>
      </c>
      <c r="D17" s="5">
        <v>112646</v>
      </c>
      <c r="E17" s="5">
        <f t="shared" si="0"/>
        <v>474425.944</v>
      </c>
      <c r="F17" s="5">
        <f>C17-'[2]2011 год '!$R$17</f>
        <v>584620.2320000001</v>
      </c>
      <c r="G17" s="5">
        <f t="shared" si="1"/>
        <v>-110194.28800000006</v>
      </c>
    </row>
    <row r="18" spans="1:7" ht="12.75">
      <c r="A18" s="3" t="s">
        <v>32</v>
      </c>
      <c r="B18" s="4" t="s">
        <v>33</v>
      </c>
      <c r="C18" s="5">
        <f>'[1]с ноября'!$V$19*12</f>
        <v>381059.604</v>
      </c>
      <c r="D18" s="5">
        <v>53200</v>
      </c>
      <c r="E18" s="5">
        <f t="shared" si="0"/>
        <v>327859.604</v>
      </c>
      <c r="F18" s="5">
        <f>C18-'[2]2011 год '!$R$18</f>
        <v>338585.712</v>
      </c>
      <c r="G18" s="5">
        <f t="shared" si="1"/>
        <v>-10726.108000000007</v>
      </c>
    </row>
    <row r="19" spans="1:7" ht="12.75">
      <c r="A19" s="3" t="s">
        <v>34</v>
      </c>
      <c r="B19" s="4" t="s">
        <v>35</v>
      </c>
      <c r="C19" s="5">
        <f>'[1]с ноября'!$V$20*12</f>
        <v>522511.63199999987</v>
      </c>
      <c r="D19" s="5">
        <v>219361</v>
      </c>
      <c r="E19" s="5">
        <f t="shared" si="0"/>
        <v>303150.63199999987</v>
      </c>
      <c r="F19" s="5">
        <f>C19-'[2]2011 год '!$R$19</f>
        <v>457503.0959999999</v>
      </c>
      <c r="G19" s="5">
        <f t="shared" si="1"/>
        <v>-154352.46400000004</v>
      </c>
    </row>
    <row r="20" spans="1:7" ht="12.75">
      <c r="A20" s="3" t="s">
        <v>36</v>
      </c>
      <c r="B20" s="7" t="s">
        <v>37</v>
      </c>
      <c r="C20" s="5">
        <f>'[1]с ноября'!$V$21*12</f>
        <v>779158.332</v>
      </c>
      <c r="D20" s="5">
        <v>207721</v>
      </c>
      <c r="E20" s="5">
        <f t="shared" si="0"/>
        <v>571437.332</v>
      </c>
      <c r="F20" s="5">
        <f>C20-'[2]2011 год '!$R$20</f>
        <v>737754.3280000001</v>
      </c>
      <c r="G20" s="5">
        <f t="shared" si="1"/>
        <v>-166316.99600000004</v>
      </c>
    </row>
    <row r="21" spans="1:7" ht="12.75">
      <c r="A21" s="3" t="s">
        <v>38</v>
      </c>
      <c r="B21" s="4" t="s">
        <v>39</v>
      </c>
      <c r="C21" s="5">
        <f>'[1]с ноября'!$V$22*12</f>
        <v>198749.05199999997</v>
      </c>
      <c r="D21" s="5">
        <v>5698</v>
      </c>
      <c r="E21" s="5">
        <f t="shared" si="0"/>
        <v>193051.05199999997</v>
      </c>
      <c r="F21" s="5">
        <f>C21-'[2]2011 год '!$R$21</f>
        <v>187133.85599999997</v>
      </c>
      <c r="G21" s="5">
        <f t="shared" si="1"/>
        <v>5917.195999999996</v>
      </c>
    </row>
    <row r="22" spans="1:7" ht="12.75">
      <c r="A22" s="3" t="s">
        <v>40</v>
      </c>
      <c r="B22" s="7" t="s">
        <v>41</v>
      </c>
      <c r="C22" s="5">
        <f>'[1]с ноября'!$V$23*12</f>
        <v>396794.076</v>
      </c>
      <c r="D22" s="5">
        <v>114065</v>
      </c>
      <c r="E22" s="5">
        <f t="shared" si="0"/>
        <v>282729.076</v>
      </c>
      <c r="F22" s="5">
        <f>C22-'[2]2011 год '!$R$22</f>
        <v>459917.672</v>
      </c>
      <c r="G22" s="5">
        <f t="shared" si="1"/>
        <v>-177188.59600000002</v>
      </c>
    </row>
    <row r="23" spans="1:7" ht="12.75">
      <c r="A23" s="3" t="s">
        <v>42</v>
      </c>
      <c r="B23" s="7" t="s">
        <v>43</v>
      </c>
      <c r="C23" s="5">
        <f>'[1]с ноября'!$V$24*12</f>
        <v>461747.83200000017</v>
      </c>
      <c r="D23" s="5">
        <v>54981</v>
      </c>
      <c r="E23" s="5">
        <f t="shared" si="0"/>
        <v>406766.83200000017</v>
      </c>
      <c r="F23" s="5">
        <f>C23-'[2]2011 год '!$R$23</f>
        <v>632908.3040000002</v>
      </c>
      <c r="G23" s="5">
        <f t="shared" si="1"/>
        <v>-226141.47200000007</v>
      </c>
    </row>
    <row r="24" spans="1:7" ht="12.75">
      <c r="A24" s="3" t="s">
        <v>44</v>
      </c>
      <c r="B24" s="4" t="s">
        <v>45</v>
      </c>
      <c r="C24" s="5">
        <f>'[1]с ноября'!$V$25*12</f>
        <v>375060.81599999993</v>
      </c>
      <c r="D24" s="5">
        <v>55187</v>
      </c>
      <c r="E24" s="5">
        <f t="shared" si="0"/>
        <v>319873.81599999993</v>
      </c>
      <c r="F24" s="5">
        <f>C24-'[2]2011 год '!$R$24</f>
        <v>369957.04799999995</v>
      </c>
      <c r="G24" s="5">
        <f t="shared" si="1"/>
        <v>-50083.23200000002</v>
      </c>
    </row>
    <row r="25" spans="1:7" ht="12.75">
      <c r="A25" s="3" t="s">
        <v>46</v>
      </c>
      <c r="B25" s="4" t="s">
        <v>47</v>
      </c>
      <c r="C25" s="5">
        <f>'[1]с ноября'!$V$26*12</f>
        <v>977812.56</v>
      </c>
      <c r="D25" s="5">
        <v>215044</v>
      </c>
      <c r="E25" s="5">
        <f t="shared" si="0"/>
        <v>762768.56</v>
      </c>
      <c r="F25" s="5">
        <f>C25-'[2]2011 год '!$R$25</f>
        <v>875607.68</v>
      </c>
      <c r="G25" s="5">
        <f t="shared" si="1"/>
        <v>-112839.12</v>
      </c>
    </row>
    <row r="26" spans="1:7" ht="12.75">
      <c r="A26" s="3" t="s">
        <v>48</v>
      </c>
      <c r="B26" s="4" t="s">
        <v>49</v>
      </c>
      <c r="C26" s="5">
        <f>'[1]с ноября'!$V$27*12</f>
        <v>513781.5240000001</v>
      </c>
      <c r="D26" s="5">
        <v>76338</v>
      </c>
      <c r="E26" s="5">
        <f t="shared" si="0"/>
        <v>437443.5240000001</v>
      </c>
      <c r="F26" s="5">
        <f>C26-'[2]2011 год '!$R$26</f>
        <v>518702.47200000007</v>
      </c>
      <c r="G26" s="5">
        <f t="shared" si="1"/>
        <v>-81258.94799999997</v>
      </c>
    </row>
    <row r="27" spans="1:7" ht="12.75">
      <c r="A27" s="3" t="s">
        <v>50</v>
      </c>
      <c r="B27" s="4" t="s">
        <v>51</v>
      </c>
      <c r="C27" s="5">
        <f>'[1]с ноября'!$V$28*12</f>
        <v>1250732.1239999998</v>
      </c>
      <c r="D27" s="5">
        <v>117075</v>
      </c>
      <c r="E27" s="5">
        <f t="shared" si="0"/>
        <v>1133657.1239999998</v>
      </c>
      <c r="F27" s="5">
        <f>C27-'[2]2011 год '!$R$27</f>
        <v>1180785.2719999999</v>
      </c>
      <c r="G27" s="5">
        <f t="shared" si="1"/>
        <v>-47128.148000000045</v>
      </c>
    </row>
    <row r="28" spans="1:7" ht="12.75">
      <c r="A28" s="3" t="s">
        <v>52</v>
      </c>
      <c r="B28" s="4" t="s">
        <v>53</v>
      </c>
      <c r="C28" s="5">
        <f>'[1]с ноября'!$V$29*12</f>
        <v>1171827.324</v>
      </c>
      <c r="D28" s="5">
        <v>158723</v>
      </c>
      <c r="E28" s="5">
        <f t="shared" si="0"/>
        <v>1013104.324</v>
      </c>
      <c r="F28" s="5">
        <f>C28-'[2]2011 год '!$R$28</f>
        <v>1034154.872</v>
      </c>
      <c r="G28" s="5">
        <f t="shared" si="1"/>
        <v>-21050.54799999995</v>
      </c>
    </row>
    <row r="29" spans="1:7" ht="12.75">
      <c r="A29" s="3" t="s">
        <v>54</v>
      </c>
      <c r="B29" s="4" t="s">
        <v>55</v>
      </c>
      <c r="C29" s="5">
        <f>'[1]с ноября'!$V$30*12</f>
        <v>1161883.296</v>
      </c>
      <c r="D29" s="5">
        <v>184618</v>
      </c>
      <c r="E29" s="5">
        <f t="shared" si="0"/>
        <v>977265.2960000001</v>
      </c>
      <c r="F29" s="5">
        <f>C29-'[2]2011 год '!$R$29</f>
        <v>1216767.4880000001</v>
      </c>
      <c r="G29" s="5">
        <f t="shared" si="1"/>
        <v>-239502.19200000004</v>
      </c>
    </row>
    <row r="30" spans="1:7" ht="12.75">
      <c r="A30" s="3" t="s">
        <v>56</v>
      </c>
      <c r="B30" s="4" t="s">
        <v>57</v>
      </c>
      <c r="C30" s="5">
        <f>'[1]с ноября'!$V$31*12</f>
        <v>317065.788</v>
      </c>
      <c r="D30" s="5">
        <v>97944</v>
      </c>
      <c r="E30" s="5">
        <f t="shared" si="0"/>
        <v>219121.788</v>
      </c>
      <c r="F30" s="5">
        <f>C30-'[2]2011 год '!$R$30</f>
        <v>323156.664</v>
      </c>
      <c r="G30" s="5">
        <f t="shared" si="1"/>
        <v>-104034.87599999999</v>
      </c>
    </row>
    <row r="31" spans="1:7" ht="12.75">
      <c r="A31" s="3" t="s">
        <v>58</v>
      </c>
      <c r="B31" s="7" t="s">
        <v>59</v>
      </c>
      <c r="C31" s="5">
        <f>'[1]с ноября'!$V$32*12</f>
        <v>199003.968</v>
      </c>
      <c r="D31" s="5">
        <v>77547</v>
      </c>
      <c r="E31" s="5">
        <f t="shared" si="0"/>
        <v>121456.968</v>
      </c>
      <c r="F31" s="5">
        <f>C31-'[2]2011 год '!$R$31</f>
        <v>192992.872</v>
      </c>
      <c r="G31" s="5">
        <f t="shared" si="1"/>
        <v>-71535.90400000001</v>
      </c>
    </row>
    <row r="32" spans="1:7" ht="12.75">
      <c r="A32" s="3" t="s">
        <v>60</v>
      </c>
      <c r="B32" s="7" t="s">
        <v>61</v>
      </c>
      <c r="C32" s="5">
        <f>'[1]с ноября'!$V$33*12</f>
        <v>172532.43600000002</v>
      </c>
      <c r="D32" s="5">
        <v>8930</v>
      </c>
      <c r="E32" s="5">
        <f t="shared" si="0"/>
        <v>163602.43600000002</v>
      </c>
      <c r="F32" s="5">
        <f>C32-'[2]2011 год '!$R$32</f>
        <v>161460.744</v>
      </c>
      <c r="G32" s="5">
        <f t="shared" si="1"/>
        <v>2141.69200000001</v>
      </c>
    </row>
    <row r="33" spans="1:7" ht="12.75">
      <c r="A33" s="3" t="s">
        <v>62</v>
      </c>
      <c r="B33" s="7" t="s">
        <v>63</v>
      </c>
      <c r="C33" s="5">
        <f>'[1]с ноября'!$V$34*12</f>
        <v>198531.76799999998</v>
      </c>
      <c r="D33" s="5">
        <v>94155</v>
      </c>
      <c r="E33" s="5">
        <f t="shared" si="0"/>
        <v>104376.76799999998</v>
      </c>
      <c r="F33" s="5">
        <f>C33-'[2]2011 год '!$R$33</f>
        <v>279729.072</v>
      </c>
      <c r="G33" s="5">
        <f t="shared" si="1"/>
        <v>-175352.304</v>
      </c>
    </row>
    <row r="34" spans="1:7" ht="12.75">
      <c r="A34" s="3" t="s">
        <v>64</v>
      </c>
      <c r="B34" s="4" t="s">
        <v>65</v>
      </c>
      <c r="C34" s="5">
        <f>'[1]с ноября'!$V$35*12</f>
        <v>339401.91599999997</v>
      </c>
      <c r="D34" s="5">
        <v>153807</v>
      </c>
      <c r="E34" s="5">
        <f t="shared" si="0"/>
        <v>185594.91599999997</v>
      </c>
      <c r="F34" s="5">
        <f>C34-'[2]2011 год '!$R$34</f>
        <v>294777.218</v>
      </c>
      <c r="G34" s="5">
        <f t="shared" si="1"/>
        <v>-109182.30200000003</v>
      </c>
    </row>
    <row r="35" spans="1:7" ht="12.75">
      <c r="A35" s="3" t="s">
        <v>66</v>
      </c>
      <c r="B35" s="7" t="s">
        <v>67</v>
      </c>
      <c r="C35" s="5">
        <f>'[1]с ноября'!$V$36*12</f>
        <v>287494.24799999996</v>
      </c>
      <c r="D35" s="5">
        <v>55754</v>
      </c>
      <c r="E35" s="5">
        <f t="shared" si="0"/>
        <v>231740.24799999996</v>
      </c>
      <c r="F35" s="5">
        <f>C35-'[2]2011 год '!$R$35</f>
        <v>292706.99199999997</v>
      </c>
      <c r="G35" s="5">
        <f t="shared" si="1"/>
        <v>-60966.744000000006</v>
      </c>
    </row>
    <row r="36" spans="1:7" ht="12.75">
      <c r="A36" s="6" t="s">
        <v>68</v>
      </c>
      <c r="B36" s="7" t="s">
        <v>69</v>
      </c>
      <c r="C36" s="5">
        <f>'[1]с ноября'!$V$41*12</f>
        <v>121223.18399999998</v>
      </c>
      <c r="D36" s="5">
        <v>6573</v>
      </c>
      <c r="E36" s="5">
        <f t="shared" si="0"/>
        <v>114650.18399999998</v>
      </c>
      <c r="F36" s="5">
        <f>C36-'[2]2011 год '!$R$36</f>
        <v>149081.73599999998</v>
      </c>
      <c r="G36" s="5">
        <f t="shared" si="1"/>
        <v>-34431.551999999996</v>
      </c>
    </row>
    <row r="37" spans="1:7" ht="12.75">
      <c r="A37" s="3" t="s">
        <v>70</v>
      </c>
      <c r="B37" s="7" t="s">
        <v>71</v>
      </c>
      <c r="C37" s="5">
        <f>'[1]с ноября'!$V$42*12</f>
        <v>120174.9</v>
      </c>
      <c r="D37" s="5">
        <v>11288</v>
      </c>
      <c r="E37" s="5">
        <f t="shared" si="0"/>
        <v>108886.9</v>
      </c>
      <c r="F37" s="5">
        <f>C37-'[2]2011 год '!$R$37</f>
        <v>101927.59999999999</v>
      </c>
      <c r="G37" s="5">
        <f t="shared" si="1"/>
        <v>6959.300000000003</v>
      </c>
    </row>
    <row r="38" spans="1:7" ht="12.75">
      <c r="A38" s="3" t="s">
        <v>72</v>
      </c>
      <c r="B38" s="7" t="s">
        <v>73</v>
      </c>
      <c r="C38" s="5">
        <f>'[1]с ноября'!$V$43*12</f>
        <v>90681.28800000002</v>
      </c>
      <c r="D38" s="5">
        <v>8894</v>
      </c>
      <c r="E38" s="5">
        <f t="shared" si="0"/>
        <v>81787.28800000002</v>
      </c>
      <c r="F38" s="5">
        <f>C38-'[2]2011 год '!$R$38</f>
        <v>209205.262</v>
      </c>
      <c r="G38" s="5">
        <f t="shared" si="1"/>
        <v>-127417.97399999997</v>
      </c>
    </row>
    <row r="39" spans="1:7" ht="12.75">
      <c r="A39" s="3" t="s">
        <v>74</v>
      </c>
      <c r="B39" s="7" t="s">
        <v>75</v>
      </c>
      <c r="C39" s="5">
        <f>'[1]с ноября'!$V$44*12</f>
        <v>121931.484</v>
      </c>
      <c r="D39" s="5">
        <v>122713</v>
      </c>
      <c r="E39" s="5">
        <f t="shared" si="0"/>
        <v>-781.5160000000033</v>
      </c>
      <c r="F39" s="5">
        <f>C39-'[2]2011 год '!$R$39</f>
        <v>202633.936</v>
      </c>
      <c r="G39" s="5">
        <f t="shared" si="1"/>
        <v>-203415.452</v>
      </c>
    </row>
    <row r="40" spans="1:7" ht="12.75">
      <c r="A40" s="3" t="s">
        <v>76</v>
      </c>
      <c r="B40" s="7" t="s">
        <v>77</v>
      </c>
      <c r="C40" s="5">
        <f>'[1]с ноября'!$V$45*12</f>
        <v>122535.9</v>
      </c>
      <c r="D40" s="5">
        <v>19523</v>
      </c>
      <c r="E40" s="5">
        <f t="shared" si="0"/>
        <v>103012.9</v>
      </c>
      <c r="F40" s="5">
        <f>C40-'[2]2011 год '!$R$40</f>
        <v>148019.6</v>
      </c>
      <c r="G40" s="5">
        <f t="shared" si="1"/>
        <v>-45006.70000000001</v>
      </c>
    </row>
    <row r="41" spans="1:7" ht="12.75">
      <c r="A41" s="3" t="s">
        <v>78</v>
      </c>
      <c r="B41" s="7" t="s">
        <v>79</v>
      </c>
      <c r="C41" s="5">
        <f>'[1]с ноября'!$V$46*12</f>
        <v>121393.17600000002</v>
      </c>
      <c r="D41" s="5">
        <v>20289</v>
      </c>
      <c r="E41" s="5">
        <f t="shared" si="0"/>
        <v>101104.17600000002</v>
      </c>
      <c r="F41" s="5">
        <f>C41-'[2]2011 год '!$R$41</f>
        <v>139505.70400000003</v>
      </c>
      <c r="G41" s="5">
        <f t="shared" si="1"/>
        <v>-38401.528000000006</v>
      </c>
    </row>
    <row r="42" spans="1:7" ht="12.75">
      <c r="A42" s="3" t="s">
        <v>80</v>
      </c>
      <c r="B42" s="7" t="s">
        <v>81</v>
      </c>
      <c r="C42" s="5">
        <f>'[1]с ноября'!$V$47*12</f>
        <v>119343.82800000001</v>
      </c>
      <c r="D42" s="5">
        <v>109355</v>
      </c>
      <c r="E42" s="5">
        <f t="shared" si="0"/>
        <v>9988.828000000009</v>
      </c>
      <c r="F42" s="5">
        <f>C42-'[2]2011 год '!$R$42</f>
        <v>112892.312</v>
      </c>
      <c r="G42" s="5">
        <f t="shared" si="1"/>
        <v>-102903.484</v>
      </c>
    </row>
    <row r="43" spans="1:7" ht="12.75">
      <c r="A43" s="3" t="s">
        <v>82</v>
      </c>
      <c r="B43" s="7" t="s">
        <v>83</v>
      </c>
      <c r="C43" s="5">
        <f>'[1]с ноября'!$V$48*12</f>
        <v>190683.80400000003</v>
      </c>
      <c r="D43" s="5">
        <v>24156</v>
      </c>
      <c r="E43" s="5">
        <f t="shared" si="0"/>
        <v>166527.80400000003</v>
      </c>
      <c r="F43" s="5">
        <f>C43-'[2]2011 год '!$R$43</f>
        <v>211471.21600000004</v>
      </c>
      <c r="G43" s="5">
        <f t="shared" si="1"/>
        <v>-44943.41200000001</v>
      </c>
    </row>
    <row r="44" spans="1:7" ht="12.75">
      <c r="A44" s="3" t="s">
        <v>84</v>
      </c>
      <c r="B44" s="7" t="s">
        <v>85</v>
      </c>
      <c r="C44" s="5">
        <f>'[1]с ноября'!$V$49*12</f>
        <v>118682.74800000002</v>
      </c>
      <c r="D44" s="5">
        <v>50566</v>
      </c>
      <c r="E44" s="5">
        <f t="shared" si="0"/>
        <v>68116.74800000002</v>
      </c>
      <c r="F44" s="5">
        <f>C44-'[2]2011 год '!$R$44</f>
        <v>101239.99200000003</v>
      </c>
      <c r="G44" s="5">
        <f t="shared" si="1"/>
        <v>-33123.244000000006</v>
      </c>
    </row>
    <row r="45" spans="1:7" ht="12.75">
      <c r="A45" s="8" t="s">
        <v>86</v>
      </c>
      <c r="B45" s="7" t="s">
        <v>87</v>
      </c>
      <c r="C45" s="5">
        <f>'[1]с ноября'!$V$50*12</f>
        <v>188861.112</v>
      </c>
      <c r="D45" s="5">
        <v>6329</v>
      </c>
      <c r="E45" s="5">
        <f t="shared" si="0"/>
        <v>182532.112</v>
      </c>
      <c r="F45" s="5">
        <f>C45-'[2]2011 год '!$R$45</f>
        <v>178764.448</v>
      </c>
      <c r="G45" s="5">
        <f t="shared" si="1"/>
        <v>3767.6639999999898</v>
      </c>
    </row>
    <row r="46" spans="1:7" ht="12.75">
      <c r="A46" s="8" t="s">
        <v>88</v>
      </c>
      <c r="B46" s="7" t="s">
        <v>89</v>
      </c>
      <c r="C46" s="5">
        <f>'[1]с ноября'!$V$51*12</f>
        <v>123026.98800000001</v>
      </c>
      <c r="D46" s="5">
        <v>18786</v>
      </c>
      <c r="E46" s="5">
        <f t="shared" si="0"/>
        <v>104240.98800000001</v>
      </c>
      <c r="F46" s="5">
        <f>C46-'[2]2011 год '!$R$49</f>
        <v>139225.95200000002</v>
      </c>
      <c r="G46" s="5">
        <f t="shared" si="1"/>
        <v>-34984.96400000001</v>
      </c>
    </row>
    <row r="47" spans="1:7" ht="12.75">
      <c r="A47" s="8" t="s">
        <v>90</v>
      </c>
      <c r="B47" s="7" t="s">
        <v>91</v>
      </c>
      <c r="C47" s="5">
        <f>'[1]с ноября'!$V$52*12</f>
        <v>119778.25199999998</v>
      </c>
      <c r="D47" s="5">
        <v>7823</v>
      </c>
      <c r="E47" s="5">
        <f t="shared" si="0"/>
        <v>111955.25199999998</v>
      </c>
      <c r="F47" s="5">
        <f>C47-'[2]2011 год '!$R$50</f>
        <v>158613.00799999997</v>
      </c>
      <c r="G47" s="5">
        <f t="shared" si="1"/>
        <v>-46657.755999999994</v>
      </c>
    </row>
    <row r="48" spans="1:7" ht="12.75">
      <c r="A48" s="9" t="s">
        <v>92</v>
      </c>
      <c r="B48" s="7" t="s">
        <v>93</v>
      </c>
      <c r="C48" s="5">
        <f>'[1]с ноября'!$V$53*12</f>
        <v>171314.16</v>
      </c>
      <c r="D48" s="5">
        <v>20073</v>
      </c>
      <c r="E48" s="5">
        <f t="shared" si="0"/>
        <v>151241.16</v>
      </c>
      <c r="F48" s="5">
        <f>C48-'[2]2011 год '!$R$51</f>
        <v>207278.64</v>
      </c>
      <c r="G48" s="5">
        <f t="shared" si="1"/>
        <v>-56037.48000000001</v>
      </c>
    </row>
    <row r="49" spans="1:7" ht="12.75">
      <c r="A49" s="8" t="s">
        <v>94</v>
      </c>
      <c r="B49" s="7" t="s">
        <v>95</v>
      </c>
      <c r="C49" s="5">
        <f>'[1]с ноября'!$V$54*12</f>
        <v>203470.98</v>
      </c>
      <c r="D49" s="5">
        <v>14978</v>
      </c>
      <c r="E49" s="5">
        <f t="shared" si="0"/>
        <v>188492.98</v>
      </c>
      <c r="F49" s="5">
        <f>C49-'[2]2011 год '!$R$52</f>
        <v>216414.92</v>
      </c>
      <c r="G49" s="5">
        <f t="shared" si="1"/>
        <v>-27921.940000000002</v>
      </c>
    </row>
    <row r="50" spans="1:7" ht="12.75">
      <c r="A50" s="8" t="s">
        <v>96</v>
      </c>
      <c r="B50" s="7" t="s">
        <v>97</v>
      </c>
      <c r="C50" s="5">
        <f>'[1]с ноября'!$V$55*12</f>
        <v>105140.05199999998</v>
      </c>
      <c r="D50" s="10">
        <v>0</v>
      </c>
      <c r="E50" s="5">
        <f t="shared" si="0"/>
        <v>105140.05199999998</v>
      </c>
      <c r="F50" s="5">
        <f>C50-'[2]2011 год '!$R$53</f>
        <v>124254.20799999998</v>
      </c>
      <c r="G50" s="5">
        <f t="shared" si="1"/>
        <v>-19114.156000000003</v>
      </c>
    </row>
    <row r="51" spans="1:7" ht="12.75">
      <c r="A51" s="8" t="s">
        <v>98</v>
      </c>
      <c r="B51" s="7" t="s">
        <v>99</v>
      </c>
      <c r="C51" s="5">
        <f>'[1]с ноября'!$V$56*12</f>
        <v>328377.324</v>
      </c>
      <c r="D51" s="5">
        <v>83430</v>
      </c>
      <c r="E51" s="5">
        <f t="shared" si="0"/>
        <v>244947.32400000002</v>
      </c>
      <c r="F51" s="5">
        <f>C51-'[2]2011 год '!$R$54</f>
        <v>341869.29600000003</v>
      </c>
      <c r="G51" s="5">
        <f t="shared" si="1"/>
        <v>-96921.97200000001</v>
      </c>
    </row>
    <row r="52" spans="1:7" ht="12.75">
      <c r="A52" s="8" t="s">
        <v>100</v>
      </c>
      <c r="B52" s="7" t="s">
        <v>101</v>
      </c>
      <c r="C52" s="5">
        <f>'[1]с ноября'!$V$57*12</f>
        <v>499578.15599999996</v>
      </c>
      <c r="D52" s="5">
        <v>101153</v>
      </c>
      <c r="E52" s="5">
        <f t="shared" si="0"/>
        <v>398425.15599999996</v>
      </c>
      <c r="F52" s="5">
        <f>C52-'[2]2011 год '!$R$55</f>
        <v>467946.62399999995</v>
      </c>
      <c r="G52" s="5">
        <f t="shared" si="1"/>
        <v>-69521.468</v>
      </c>
    </row>
    <row r="53" spans="1:7" ht="12.75">
      <c r="A53" s="8" t="s">
        <v>102</v>
      </c>
      <c r="B53" s="7" t="s">
        <v>103</v>
      </c>
      <c r="C53" s="5">
        <f>'[1]с ноября'!$V$58*12</f>
        <v>492759.5880000001</v>
      </c>
      <c r="D53" s="5">
        <v>193345</v>
      </c>
      <c r="E53" s="5">
        <f t="shared" si="0"/>
        <v>299414.5880000001</v>
      </c>
      <c r="F53" s="5">
        <f>C53-'[2]2011 год '!$R$56</f>
        <v>633913.3520000002</v>
      </c>
      <c r="G53" s="5">
        <f t="shared" si="1"/>
        <v>-334498.7640000001</v>
      </c>
    </row>
    <row r="54" spans="1:7" ht="12.75">
      <c r="A54" s="8" t="s">
        <v>104</v>
      </c>
      <c r="B54" s="7" t="s">
        <v>105</v>
      </c>
      <c r="C54" s="5">
        <f>'[1]с ноября'!$V$59*12</f>
        <v>328197.888</v>
      </c>
      <c r="D54" s="5">
        <v>157421</v>
      </c>
      <c r="E54" s="5">
        <f t="shared" si="0"/>
        <v>170776.88799999998</v>
      </c>
      <c r="F54" s="5">
        <f>C54-'[2]2011 год '!$R$57</f>
        <v>312779.55199999997</v>
      </c>
      <c r="G54" s="5">
        <f t="shared" si="1"/>
        <v>-142002.664</v>
      </c>
    </row>
    <row r="55" spans="1:7" ht="12.75">
      <c r="A55" s="9" t="s">
        <v>106</v>
      </c>
      <c r="B55" s="4" t="s">
        <v>107</v>
      </c>
      <c r="C55" s="5">
        <f>'[1]с ноября'!$V$60*12</f>
        <v>202769.52</v>
      </c>
      <c r="D55" s="5">
        <v>15584</v>
      </c>
      <c r="E55" s="5">
        <f t="shared" si="0"/>
        <v>187185.52</v>
      </c>
      <c r="F55" s="5">
        <f>C55-'[2]2011 год '!$R$58</f>
        <v>249507.19999999998</v>
      </c>
      <c r="G55" s="5">
        <f t="shared" si="1"/>
        <v>-62321.67999999999</v>
      </c>
    </row>
    <row r="56" spans="1:7" ht="12.75">
      <c r="A56" s="9" t="s">
        <v>108</v>
      </c>
      <c r="B56" s="4" t="s">
        <v>109</v>
      </c>
      <c r="C56" s="5">
        <f>'[1]с ноября'!$V$61*12</f>
        <v>196426.68</v>
      </c>
      <c r="D56" s="5">
        <v>47042</v>
      </c>
      <c r="E56" s="5">
        <f t="shared" si="0"/>
        <v>149384.68</v>
      </c>
      <c r="F56" s="5">
        <f>C56-'[2]2011 год '!$R$59</f>
        <v>191010</v>
      </c>
      <c r="G56" s="5">
        <f t="shared" si="1"/>
        <v>-41625.32000000001</v>
      </c>
    </row>
    <row r="57" spans="1:7" ht="12.75">
      <c r="A57" s="9" t="s">
        <v>110</v>
      </c>
      <c r="B57" s="4" t="s">
        <v>111</v>
      </c>
      <c r="C57" s="5">
        <f>'[1]с ноября'!$V$62*12</f>
        <v>197503.956</v>
      </c>
      <c r="D57" s="5">
        <v>7484</v>
      </c>
      <c r="E57" s="5">
        <f t="shared" si="0"/>
        <v>190019.956</v>
      </c>
      <c r="F57" s="5">
        <f>C57-'[2]2011 год '!$R$60</f>
        <v>188530.80000000002</v>
      </c>
      <c r="G57" s="5">
        <f t="shared" si="1"/>
        <v>1489.1559999999881</v>
      </c>
    </row>
    <row r="58" spans="1:7" ht="12.75">
      <c r="A58" s="9" t="s">
        <v>112</v>
      </c>
      <c r="B58" s="7" t="s">
        <v>113</v>
      </c>
      <c r="C58" s="5">
        <f>'[1]с ноября'!$V$63*12</f>
        <v>189824.4</v>
      </c>
      <c r="D58" s="5">
        <v>133103</v>
      </c>
      <c r="E58" s="5">
        <f t="shared" si="0"/>
        <v>56721.399999999994</v>
      </c>
      <c r="F58" s="5">
        <f>C58-'[2]2011 год '!$R$61</f>
        <v>215826.6</v>
      </c>
      <c r="G58" s="5">
        <f t="shared" si="1"/>
        <v>-159105.2</v>
      </c>
    </row>
    <row r="59" spans="1:7" ht="12.75">
      <c r="A59" s="9" t="s">
        <v>114</v>
      </c>
      <c r="B59" s="7" t="s">
        <v>115</v>
      </c>
      <c r="C59" s="5">
        <f>'[1]с ноября'!$V$64*12</f>
        <v>219931.87199999997</v>
      </c>
      <c r="D59" s="5">
        <v>16211</v>
      </c>
      <c r="E59" s="5">
        <f t="shared" si="0"/>
        <v>203720.87199999997</v>
      </c>
      <c r="F59" s="5">
        <f>C59-'[2]2011 год '!$R$62</f>
        <v>236282.48799999995</v>
      </c>
      <c r="G59" s="5">
        <f t="shared" si="1"/>
        <v>-32561.61599999998</v>
      </c>
    </row>
    <row r="60" spans="1:7" ht="12.75">
      <c r="A60" s="9" t="s">
        <v>116</v>
      </c>
      <c r="B60" s="7" t="s">
        <v>117</v>
      </c>
      <c r="C60" s="5">
        <f>'[1]с ноября'!$V$65*12</f>
        <v>188738.34</v>
      </c>
      <c r="D60" s="5">
        <v>44047</v>
      </c>
      <c r="E60" s="5">
        <f t="shared" si="0"/>
        <v>144691.34</v>
      </c>
      <c r="F60" s="5">
        <f>C60-'[2]2011 год '!$R$63</f>
        <v>159229.36</v>
      </c>
      <c r="G60" s="5">
        <f t="shared" si="1"/>
        <v>-14538.01999999999</v>
      </c>
    </row>
    <row r="61" spans="1:7" ht="12.75">
      <c r="A61" s="8" t="s">
        <v>118</v>
      </c>
      <c r="B61" s="7" t="s">
        <v>119</v>
      </c>
      <c r="C61" s="5">
        <f>'[1]с ноября'!$V$66*12</f>
        <v>112733.02800000002</v>
      </c>
      <c r="D61" s="5">
        <v>75758</v>
      </c>
      <c r="E61" s="5">
        <f t="shared" si="0"/>
        <v>36975.02800000002</v>
      </c>
      <c r="F61" s="5">
        <f>C61-'[2]2011 год '!$R$64</f>
        <v>131545.11200000002</v>
      </c>
      <c r="G61" s="5">
        <f t="shared" si="1"/>
        <v>-94570.084</v>
      </c>
    </row>
    <row r="62" spans="1:7" ht="12.75">
      <c r="A62" s="9" t="s">
        <v>120</v>
      </c>
      <c r="B62" s="7" t="s">
        <v>121</v>
      </c>
      <c r="C62" s="5">
        <f>'[1]с ноября'!$V$67*12</f>
        <v>121157.07599999999</v>
      </c>
      <c r="D62" s="5">
        <v>179876</v>
      </c>
      <c r="E62" s="5">
        <f t="shared" si="0"/>
        <v>-58718.92400000001</v>
      </c>
      <c r="F62" s="5">
        <f>C62-'[2]2011 год '!$R$65</f>
        <v>113386.30399999999</v>
      </c>
      <c r="G62" s="5">
        <f t="shared" si="1"/>
        <v>-172105.228</v>
      </c>
    </row>
    <row r="63" spans="1:7" ht="12.75">
      <c r="A63" s="9"/>
      <c r="B63" s="7"/>
      <c r="C63" s="5"/>
      <c r="D63" s="5"/>
      <c r="E63" s="5"/>
      <c r="F63" s="5"/>
      <c r="G63" s="5"/>
    </row>
    <row r="64" spans="1:7" ht="12.75">
      <c r="A64" s="11"/>
      <c r="B64" s="12" t="s">
        <v>122</v>
      </c>
      <c r="C64" s="13">
        <f>SUM(C7:C63)</f>
        <v>22384777.236000005</v>
      </c>
      <c r="D64" s="13">
        <f>SUM(D7:D63)</f>
        <v>5298750</v>
      </c>
      <c r="E64" s="13">
        <f>SUM(E7:E63)</f>
        <v>17086027.236000005</v>
      </c>
      <c r="F64" s="13">
        <f>SUM(F7:F63)</f>
        <v>22913599.664000012</v>
      </c>
      <c r="G64" s="13">
        <f>SUM(G7:G63)</f>
        <v>-5827572.428000001</v>
      </c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spans="2:6" ht="12.75">
      <c r="B72" s="14"/>
      <c r="F72" s="15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</sheetData>
  <sheetProtection selectLockedCells="1" selectUnlockedCells="1"/>
  <mergeCells count="3">
    <mergeCell ref="A2:G2"/>
    <mergeCell ref="A3:G3"/>
    <mergeCell ref="A4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272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273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274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698709.24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68288.58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43305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698709.24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11659.08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204363</v>
      </c>
      <c r="I20" s="79" t="s">
        <v>150</v>
      </c>
      <c r="J20" s="79"/>
      <c r="K20" s="79"/>
      <c r="L20" s="79"/>
      <c r="M20" s="79"/>
      <c r="N20" s="79"/>
      <c r="O20" s="25"/>
      <c r="P20" s="26">
        <v>29147.64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48301.68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494346.24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68288.64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155</v>
      </c>
      <c r="B25" s="33"/>
      <c r="C25" s="34" t="s">
        <v>156</v>
      </c>
      <c r="D25" s="34"/>
      <c r="E25" s="34"/>
      <c r="F25" s="34"/>
      <c r="G25" s="32"/>
      <c r="H25" s="32">
        <f>H17+P32-P31</f>
        <v>738499.72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266492.22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-244153.47999999998</v>
      </c>
      <c r="I28" s="84" t="s">
        <v>160</v>
      </c>
      <c r="J28" s="84"/>
      <c r="K28" s="84"/>
      <c r="L28" s="84"/>
      <c r="M28" s="84"/>
      <c r="N28" s="84"/>
      <c r="O28" s="25"/>
      <c r="P28" s="26">
        <v>47468.88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115757.52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155548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238246.77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68219.22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14990.18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6037.71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416.39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272</v>
      </c>
      <c r="H50" s="94"/>
      <c r="O50" s="94" t="s">
        <v>272</v>
      </c>
      <c r="P50" s="94"/>
      <c r="Q50" s="94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3</v>
      </c>
      <c r="B55" s="73"/>
      <c r="C55" s="29">
        <v>2344</v>
      </c>
      <c r="D55" s="48"/>
      <c r="E55" s="52">
        <v>75</v>
      </c>
      <c r="F55" s="29">
        <v>1719</v>
      </c>
      <c r="I55" s="105" t="s">
        <v>183</v>
      </c>
      <c r="J55" s="105"/>
      <c r="K55" s="106" t="s">
        <v>184</v>
      </c>
      <c r="L55" s="106"/>
      <c r="M55" s="106"/>
      <c r="N55" s="106"/>
      <c r="O55" s="107">
        <v>1652</v>
      </c>
      <c r="P55" s="107"/>
      <c r="Q55" s="54" t="s">
        <v>185</v>
      </c>
    </row>
    <row r="56" spans="1:17" ht="15.75" customHeight="1">
      <c r="A56" s="73">
        <v>8</v>
      </c>
      <c r="B56" s="73">
        <v>8</v>
      </c>
      <c r="C56" s="29">
        <v>5343</v>
      </c>
      <c r="D56" s="48"/>
      <c r="E56" s="52">
        <v>78</v>
      </c>
      <c r="F56" s="29">
        <v>13516</v>
      </c>
      <c r="I56" s="105" t="s">
        <v>275</v>
      </c>
      <c r="J56" s="105"/>
      <c r="K56" s="123" t="s">
        <v>276</v>
      </c>
      <c r="L56" s="123"/>
      <c r="M56" s="123"/>
      <c r="N56" s="123"/>
      <c r="O56" s="109">
        <v>823</v>
      </c>
      <c r="P56" s="109"/>
      <c r="Q56" s="56" t="s">
        <v>185</v>
      </c>
    </row>
    <row r="57" spans="1:17" ht="15.75" customHeight="1">
      <c r="A57" s="73">
        <v>11</v>
      </c>
      <c r="B57" s="73">
        <v>11</v>
      </c>
      <c r="C57" s="29">
        <v>5677</v>
      </c>
      <c r="D57" s="48"/>
      <c r="E57" s="52">
        <v>82</v>
      </c>
      <c r="F57" s="29">
        <v>2791</v>
      </c>
      <c r="I57" s="105" t="s">
        <v>183</v>
      </c>
      <c r="J57" s="105"/>
      <c r="K57" s="106" t="s">
        <v>184</v>
      </c>
      <c r="L57" s="106"/>
      <c r="M57" s="106"/>
      <c r="N57" s="106"/>
      <c r="O57" s="107">
        <v>4706</v>
      </c>
      <c r="P57" s="107"/>
      <c r="Q57" s="59" t="s">
        <v>186</v>
      </c>
    </row>
    <row r="58" spans="1:17" ht="15.75" customHeight="1">
      <c r="A58" s="73">
        <v>17</v>
      </c>
      <c r="B58" s="73">
        <v>17</v>
      </c>
      <c r="C58" s="29">
        <v>3181</v>
      </c>
      <c r="D58" s="48"/>
      <c r="E58" s="52">
        <v>87</v>
      </c>
      <c r="F58" s="29">
        <v>87407</v>
      </c>
      <c r="G58" s="55"/>
      <c r="H58" s="55"/>
      <c r="I58" s="105" t="s">
        <v>277</v>
      </c>
      <c r="J58" s="105"/>
      <c r="K58" s="108" t="s">
        <v>278</v>
      </c>
      <c r="L58" s="108"/>
      <c r="M58" s="108"/>
      <c r="N58" s="108"/>
      <c r="O58" s="110">
        <v>2215</v>
      </c>
      <c r="P58" s="110"/>
      <c r="Q58" s="56" t="s">
        <v>187</v>
      </c>
    </row>
    <row r="59" spans="1:17" ht="15.75" customHeight="1">
      <c r="A59" s="73">
        <v>31</v>
      </c>
      <c r="B59" s="73">
        <v>31</v>
      </c>
      <c r="C59" s="29">
        <v>11117</v>
      </c>
      <c r="D59" s="48"/>
      <c r="E59" s="52">
        <v>88</v>
      </c>
      <c r="F59" s="29">
        <v>1457</v>
      </c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2209</v>
      </c>
      <c r="P59" s="109"/>
      <c r="Q59" s="56" t="s">
        <v>191</v>
      </c>
    </row>
    <row r="60" spans="1:17" ht="15.75" customHeight="1">
      <c r="A60" s="73">
        <v>33</v>
      </c>
      <c r="B60" s="73">
        <v>33</v>
      </c>
      <c r="C60" s="29">
        <v>7227</v>
      </c>
      <c r="D60" s="48"/>
      <c r="E60" s="52">
        <v>94</v>
      </c>
      <c r="F60" s="29">
        <v>6174</v>
      </c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09">
        <v>360</v>
      </c>
      <c r="P60" s="109"/>
      <c r="Q60" s="56" t="s">
        <v>198</v>
      </c>
    </row>
    <row r="61" spans="1:17" ht="15.75" customHeight="1">
      <c r="A61" s="73">
        <v>45</v>
      </c>
      <c r="B61" s="73">
        <v>45</v>
      </c>
      <c r="C61" s="29">
        <v>2912</v>
      </c>
      <c r="D61" s="48"/>
      <c r="E61" s="52">
        <v>97</v>
      </c>
      <c r="F61" s="29">
        <v>4224</v>
      </c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21">
        <v>21513</v>
      </c>
      <c r="P61" s="121"/>
      <c r="Q61" s="63" t="s">
        <v>202</v>
      </c>
    </row>
    <row r="62" spans="1:17" ht="15.75" customHeight="1">
      <c r="A62" s="73">
        <v>46</v>
      </c>
      <c r="B62" s="73">
        <v>46</v>
      </c>
      <c r="C62" s="29">
        <v>26399</v>
      </c>
      <c r="D62" s="48"/>
      <c r="E62" s="52">
        <v>99</v>
      </c>
      <c r="F62" s="29">
        <v>2743</v>
      </c>
      <c r="G62" s="58"/>
      <c r="H62" s="58"/>
      <c r="I62" s="105" t="s">
        <v>192</v>
      </c>
      <c r="J62" s="105"/>
      <c r="K62" s="108" t="s">
        <v>279</v>
      </c>
      <c r="L62" s="108"/>
      <c r="M62" s="108"/>
      <c r="N62" s="108"/>
      <c r="O62" s="109">
        <v>483</v>
      </c>
      <c r="P62" s="109"/>
      <c r="Q62" s="56" t="s">
        <v>204</v>
      </c>
    </row>
    <row r="63" spans="1:17" ht="15.75" customHeight="1">
      <c r="A63" s="73">
        <v>53</v>
      </c>
      <c r="B63" s="73">
        <v>53</v>
      </c>
      <c r="C63" s="29">
        <v>3283</v>
      </c>
      <c r="D63" s="48"/>
      <c r="E63" s="52">
        <v>101</v>
      </c>
      <c r="F63" s="29">
        <v>2885</v>
      </c>
      <c r="G63" s="58"/>
      <c r="H63" s="58"/>
      <c r="I63" s="105" t="s">
        <v>183</v>
      </c>
      <c r="J63" s="105"/>
      <c r="K63" s="106" t="s">
        <v>184</v>
      </c>
      <c r="L63" s="106"/>
      <c r="M63" s="106"/>
      <c r="N63" s="106"/>
      <c r="O63" s="109">
        <v>14198</v>
      </c>
      <c r="P63" s="109"/>
      <c r="Q63" s="56" t="s">
        <v>204</v>
      </c>
    </row>
    <row r="64" spans="1:17" ht="15.75" customHeight="1">
      <c r="A64" s="73">
        <v>55</v>
      </c>
      <c r="B64" s="73">
        <v>55</v>
      </c>
      <c r="C64" s="29">
        <v>3748</v>
      </c>
      <c r="D64" s="48"/>
      <c r="E64" s="52">
        <v>112</v>
      </c>
      <c r="F64" s="29">
        <v>3679</v>
      </c>
      <c r="G64" s="58"/>
      <c r="H64" s="58"/>
      <c r="I64" s="105" t="s">
        <v>183</v>
      </c>
      <c r="J64" s="105"/>
      <c r="K64" s="106" t="s">
        <v>184</v>
      </c>
      <c r="L64" s="106"/>
      <c r="M64" s="106"/>
      <c r="N64" s="106"/>
      <c r="O64" s="109">
        <v>3815</v>
      </c>
      <c r="P64" s="109"/>
      <c r="Q64" s="56" t="s">
        <v>205</v>
      </c>
    </row>
    <row r="65" spans="1:17" ht="15.75" customHeight="1">
      <c r="A65" s="73">
        <v>71</v>
      </c>
      <c r="B65" s="73">
        <v>71</v>
      </c>
      <c r="C65" s="29">
        <v>4135</v>
      </c>
      <c r="D65" s="48"/>
      <c r="E65" s="52">
        <v>119</v>
      </c>
      <c r="F65" s="29">
        <v>2402</v>
      </c>
      <c r="G65" s="58"/>
      <c r="H65" s="58"/>
      <c r="I65" s="105" t="s">
        <v>280</v>
      </c>
      <c r="J65" s="105"/>
      <c r="K65" s="108" t="s">
        <v>281</v>
      </c>
      <c r="L65" s="108"/>
      <c r="M65" s="108"/>
      <c r="N65" s="108"/>
      <c r="O65" s="109">
        <v>43549</v>
      </c>
      <c r="P65" s="109"/>
      <c r="Q65" s="56" t="s">
        <v>205</v>
      </c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05" t="s">
        <v>183</v>
      </c>
      <c r="J66" s="105"/>
      <c r="K66" s="106" t="s">
        <v>184</v>
      </c>
      <c r="L66" s="106"/>
      <c r="M66" s="106"/>
      <c r="N66" s="106"/>
      <c r="O66" s="109">
        <v>4015</v>
      </c>
      <c r="P66" s="109"/>
      <c r="Q66" s="56" t="s">
        <v>205</v>
      </c>
    </row>
    <row r="67" spans="1:17" ht="15.75" customHeight="1">
      <c r="A67" s="104"/>
      <c r="B67" s="104"/>
      <c r="C67" s="29"/>
      <c r="D67" s="48"/>
      <c r="E67" s="52"/>
      <c r="F67" s="29"/>
      <c r="G67" s="58"/>
      <c r="H67" s="58"/>
      <c r="I67" s="105" t="s">
        <v>189</v>
      </c>
      <c r="J67" s="105"/>
      <c r="K67" s="106" t="s">
        <v>199</v>
      </c>
      <c r="L67" s="106"/>
      <c r="M67" s="106"/>
      <c r="N67" s="106"/>
      <c r="O67" s="109">
        <v>668</v>
      </c>
      <c r="P67" s="109"/>
      <c r="Q67" s="59" t="s">
        <v>205</v>
      </c>
    </row>
    <row r="68" spans="1:17" ht="16.5" customHeight="1">
      <c r="A68" s="104"/>
      <c r="B68" s="104"/>
      <c r="C68" s="29"/>
      <c r="D68" s="48"/>
      <c r="E68" s="52"/>
      <c r="F68" s="29"/>
      <c r="G68" s="58"/>
      <c r="H68" s="58"/>
      <c r="I68" s="105" t="s">
        <v>189</v>
      </c>
      <c r="J68" s="105"/>
      <c r="K68" s="106" t="s">
        <v>199</v>
      </c>
      <c r="L68" s="106"/>
      <c r="M68" s="106"/>
      <c r="N68" s="106"/>
      <c r="O68" s="109">
        <v>323</v>
      </c>
      <c r="P68" s="109"/>
      <c r="Q68" s="59" t="s">
        <v>206</v>
      </c>
    </row>
    <row r="69" spans="1:17" ht="15.75" customHeight="1">
      <c r="A69" s="104"/>
      <c r="B69" s="104"/>
      <c r="C69" s="29"/>
      <c r="D69" s="48"/>
      <c r="E69" s="52"/>
      <c r="F69" s="29"/>
      <c r="G69" s="58"/>
      <c r="H69" s="58"/>
      <c r="I69" s="105" t="s">
        <v>280</v>
      </c>
      <c r="J69" s="105"/>
      <c r="K69" s="108" t="s">
        <v>281</v>
      </c>
      <c r="L69" s="108"/>
      <c r="M69" s="108"/>
      <c r="N69" s="108"/>
      <c r="O69" s="109">
        <v>40258</v>
      </c>
      <c r="P69" s="109"/>
      <c r="Q69" s="59" t="s">
        <v>206</v>
      </c>
    </row>
    <row r="70" spans="1:17" ht="15.75" customHeight="1">
      <c r="A70" s="104"/>
      <c r="B70" s="104"/>
      <c r="C70" s="29"/>
      <c r="D70" s="48"/>
      <c r="E70" s="52"/>
      <c r="F70" s="29"/>
      <c r="I70" s="105" t="s">
        <v>217</v>
      </c>
      <c r="J70" s="105"/>
      <c r="K70" s="106" t="s">
        <v>218</v>
      </c>
      <c r="L70" s="106"/>
      <c r="M70" s="106"/>
      <c r="N70" s="106"/>
      <c r="O70" s="109">
        <v>7985</v>
      </c>
      <c r="P70" s="109"/>
      <c r="Q70" s="59" t="s">
        <v>206</v>
      </c>
    </row>
    <row r="71" spans="1:17" ht="15.75" customHeight="1">
      <c r="A71" s="104"/>
      <c r="B71" s="104"/>
      <c r="C71" s="29"/>
      <c r="D71" s="48"/>
      <c r="E71" s="52"/>
      <c r="F71" s="29"/>
      <c r="I71" s="105" t="s">
        <v>282</v>
      </c>
      <c r="J71" s="105"/>
      <c r="K71" s="106" t="s">
        <v>283</v>
      </c>
      <c r="L71" s="106"/>
      <c r="M71" s="106"/>
      <c r="N71" s="106"/>
      <c r="O71" s="109">
        <v>3694</v>
      </c>
      <c r="P71" s="109"/>
      <c r="Q71" s="59" t="s">
        <v>206</v>
      </c>
    </row>
    <row r="72" spans="1:17" ht="15.75" customHeight="1">
      <c r="A72" s="104"/>
      <c r="B72" s="104"/>
      <c r="C72" s="29"/>
      <c r="D72" s="48"/>
      <c r="E72" s="52"/>
      <c r="F72" s="29"/>
      <c r="I72" s="105" t="s">
        <v>183</v>
      </c>
      <c r="J72" s="105"/>
      <c r="K72" s="106" t="s">
        <v>184</v>
      </c>
      <c r="L72" s="106"/>
      <c r="M72" s="106"/>
      <c r="N72" s="106"/>
      <c r="O72" s="109">
        <v>3082</v>
      </c>
      <c r="P72" s="109"/>
      <c r="Q72" s="59" t="s">
        <v>206</v>
      </c>
    </row>
    <row r="73" spans="1:17" ht="15.75" customHeight="1">
      <c r="A73" s="104"/>
      <c r="B73" s="104"/>
      <c r="C73" s="29"/>
      <c r="D73" s="48"/>
      <c r="E73" s="52"/>
      <c r="F73" s="29"/>
      <c r="I73" s="125"/>
      <c r="J73" s="125"/>
      <c r="K73" s="125"/>
      <c r="L73" s="125"/>
      <c r="M73" s="125"/>
      <c r="N73" s="125"/>
      <c r="O73" s="125"/>
      <c r="P73" s="125"/>
      <c r="Q73" s="125"/>
    </row>
    <row r="74" spans="1:17" ht="15.75" customHeight="1">
      <c r="A74" s="104"/>
      <c r="B74" s="104"/>
      <c r="C74" s="29"/>
      <c r="D74" s="48"/>
      <c r="E74" s="52"/>
      <c r="F74" s="29"/>
      <c r="I74" s="111" t="s">
        <v>210</v>
      </c>
      <c r="J74" s="111"/>
      <c r="K74" s="111"/>
      <c r="L74" s="111"/>
      <c r="M74" s="111"/>
      <c r="N74" s="111"/>
      <c r="O74" s="112">
        <f>O55+O56+O57+O58+O59+O60+O62+O64+O65+O66+O63+O61+O67+O68+O69+O70+O71+O72</f>
        <v>155548</v>
      </c>
      <c r="P74" s="112"/>
      <c r="Q74" s="112"/>
    </row>
    <row r="75" spans="1:17" ht="15.75">
      <c r="A75" s="104"/>
      <c r="B75" s="104"/>
      <c r="C75" s="29"/>
      <c r="D75" s="48"/>
      <c r="E75" s="52"/>
      <c r="F75" s="29"/>
      <c r="I75" s="119"/>
      <c r="J75" s="119"/>
      <c r="K75" s="119"/>
      <c r="L75" s="119"/>
      <c r="M75" s="119"/>
      <c r="N75" s="119"/>
      <c r="O75" s="120"/>
      <c r="P75" s="120"/>
      <c r="Q75" s="120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204363</v>
      </c>
    </row>
  </sheetData>
  <sheetProtection selectLockedCells="1" selectUnlockedCells="1"/>
  <mergeCells count="199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3:B73"/>
    <mergeCell ref="I73:Q73"/>
    <mergeCell ref="A74:B74"/>
    <mergeCell ref="I74:N74"/>
    <mergeCell ref="O74:Q74"/>
    <mergeCell ref="A75:B75"/>
    <mergeCell ref="I75:N75"/>
    <mergeCell ref="O75:Q75"/>
    <mergeCell ref="A71:B71"/>
    <mergeCell ref="I71:J71"/>
    <mergeCell ref="K71:N71"/>
    <mergeCell ref="O71:P71"/>
    <mergeCell ref="A72:B72"/>
    <mergeCell ref="I72:J72"/>
    <mergeCell ref="K72:N72"/>
    <mergeCell ref="O72:P72"/>
    <mergeCell ref="A69:B69"/>
    <mergeCell ref="I69:J69"/>
    <mergeCell ref="K69:N69"/>
    <mergeCell ref="O69:P69"/>
    <mergeCell ref="A70:B70"/>
    <mergeCell ref="I70:J70"/>
    <mergeCell ref="K70:N70"/>
    <mergeCell ref="O70:P70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284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285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286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1362150.2400000002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133130.28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84424.08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1362150.2400000002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22729.56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283613</v>
      </c>
      <c r="I20" s="79" t="s">
        <v>150</v>
      </c>
      <c r="J20" s="79"/>
      <c r="K20" s="79"/>
      <c r="L20" s="79"/>
      <c r="M20" s="79"/>
      <c r="N20" s="79"/>
      <c r="O20" s="25"/>
      <c r="P20" s="26">
        <v>56823.96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94165.32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1078537.2400000002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133130.28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155</v>
      </c>
      <c r="B25" s="33"/>
      <c r="C25" s="34" t="s">
        <v>156</v>
      </c>
      <c r="D25" s="34"/>
      <c r="E25" s="34"/>
      <c r="F25" s="34"/>
      <c r="G25" s="32"/>
      <c r="H25" s="32">
        <f>H17+P32-P31</f>
        <v>1386863.12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519532.8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-308325.8799999999</v>
      </c>
      <c r="I28" s="84" t="s">
        <v>160</v>
      </c>
      <c r="J28" s="84"/>
      <c r="K28" s="84"/>
      <c r="L28" s="84"/>
      <c r="M28" s="84"/>
      <c r="N28" s="84"/>
      <c r="O28" s="25"/>
      <c r="P28" s="26">
        <v>92541.84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225672.12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250385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464467.74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132994.99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29223.72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11770.67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811.77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284</v>
      </c>
      <c r="H50" s="94"/>
      <c r="O50" s="72" t="s">
        <v>284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2</v>
      </c>
      <c r="B55" s="73"/>
      <c r="C55" s="29">
        <v>7684</v>
      </c>
      <c r="D55" s="48"/>
      <c r="E55" s="52">
        <v>159</v>
      </c>
      <c r="F55" s="29">
        <v>5263</v>
      </c>
      <c r="I55" s="105" t="s">
        <v>217</v>
      </c>
      <c r="J55" s="105"/>
      <c r="K55" s="106" t="s">
        <v>287</v>
      </c>
      <c r="L55" s="106"/>
      <c r="M55" s="106"/>
      <c r="N55" s="106"/>
      <c r="O55" s="121">
        <v>10213</v>
      </c>
      <c r="P55" s="121"/>
      <c r="Q55" s="63" t="s">
        <v>255</v>
      </c>
    </row>
    <row r="56" spans="1:17" ht="15.75" customHeight="1">
      <c r="A56" s="73">
        <v>34</v>
      </c>
      <c r="B56" s="73">
        <v>34</v>
      </c>
      <c r="C56" s="29">
        <v>29206</v>
      </c>
      <c r="D56" s="48"/>
      <c r="E56" s="52">
        <v>163</v>
      </c>
      <c r="F56" s="29">
        <v>4087</v>
      </c>
      <c r="I56" s="105" t="s">
        <v>183</v>
      </c>
      <c r="J56" s="105"/>
      <c r="K56" s="106" t="s">
        <v>184</v>
      </c>
      <c r="L56" s="106"/>
      <c r="M56" s="106"/>
      <c r="N56" s="106"/>
      <c r="O56" s="121">
        <v>1089</v>
      </c>
      <c r="P56" s="121"/>
      <c r="Q56" s="63" t="s">
        <v>185</v>
      </c>
    </row>
    <row r="57" spans="1:17" ht="15.75" customHeight="1">
      <c r="A57" s="73">
        <v>35</v>
      </c>
      <c r="B57" s="73">
        <v>35</v>
      </c>
      <c r="C57" s="29">
        <v>1669</v>
      </c>
      <c r="D57" s="48"/>
      <c r="E57" s="52">
        <v>166</v>
      </c>
      <c r="F57" s="29">
        <v>4016</v>
      </c>
      <c r="I57" s="105" t="s">
        <v>183</v>
      </c>
      <c r="J57" s="105"/>
      <c r="K57" s="106" t="s">
        <v>184</v>
      </c>
      <c r="L57" s="106"/>
      <c r="M57" s="106"/>
      <c r="N57" s="106"/>
      <c r="O57" s="121">
        <v>960</v>
      </c>
      <c r="P57" s="121"/>
      <c r="Q57" s="56" t="s">
        <v>186</v>
      </c>
    </row>
    <row r="58" spans="1:17" ht="15.75" customHeight="1">
      <c r="A58" s="73">
        <v>39</v>
      </c>
      <c r="B58" s="73">
        <v>39</v>
      </c>
      <c r="C58" s="29">
        <v>10969</v>
      </c>
      <c r="D58" s="48"/>
      <c r="E58" s="52">
        <v>174</v>
      </c>
      <c r="F58" s="29">
        <v>2235</v>
      </c>
      <c r="G58" s="55"/>
      <c r="H58" s="55"/>
      <c r="I58" s="105" t="s">
        <v>258</v>
      </c>
      <c r="J58" s="105"/>
      <c r="K58" s="106" t="s">
        <v>190</v>
      </c>
      <c r="L58" s="106"/>
      <c r="M58" s="106"/>
      <c r="N58" s="106"/>
      <c r="O58" s="121">
        <v>229</v>
      </c>
      <c r="P58" s="121"/>
      <c r="Q58" s="63" t="s">
        <v>188</v>
      </c>
    </row>
    <row r="59" spans="1:17" ht="15.75" customHeight="1">
      <c r="A59" s="73">
        <v>58</v>
      </c>
      <c r="B59" s="73">
        <v>58</v>
      </c>
      <c r="C59" s="29">
        <v>6135</v>
      </c>
      <c r="D59" s="48"/>
      <c r="E59" s="52">
        <v>176</v>
      </c>
      <c r="F59" s="29">
        <v>3240</v>
      </c>
      <c r="G59" s="57"/>
      <c r="H59" s="57"/>
      <c r="I59" s="105" t="s">
        <v>189</v>
      </c>
      <c r="J59" s="105"/>
      <c r="K59" s="106" t="s">
        <v>190</v>
      </c>
      <c r="L59" s="106"/>
      <c r="M59" s="106"/>
      <c r="N59" s="106"/>
      <c r="O59" s="121">
        <v>2657</v>
      </c>
      <c r="P59" s="121"/>
      <c r="Q59" s="63" t="s">
        <v>191</v>
      </c>
    </row>
    <row r="60" spans="1:17" ht="15.75" customHeight="1">
      <c r="A60" s="73">
        <v>68</v>
      </c>
      <c r="B60" s="73">
        <v>68</v>
      </c>
      <c r="C60" s="29">
        <v>1977</v>
      </c>
      <c r="D60" s="48"/>
      <c r="E60" s="52">
        <v>191</v>
      </c>
      <c r="F60" s="29">
        <v>6454</v>
      </c>
      <c r="G60" s="58"/>
      <c r="H60" s="58"/>
      <c r="I60" s="105" t="s">
        <v>195</v>
      </c>
      <c r="J60" s="105"/>
      <c r="K60" s="108" t="s">
        <v>264</v>
      </c>
      <c r="L60" s="108"/>
      <c r="M60" s="108"/>
      <c r="N60" s="108"/>
      <c r="O60" s="109">
        <v>22995</v>
      </c>
      <c r="P60" s="109"/>
      <c r="Q60" s="56" t="s">
        <v>191</v>
      </c>
    </row>
    <row r="61" spans="1:17" ht="15.75" customHeight="1">
      <c r="A61" s="73">
        <v>77</v>
      </c>
      <c r="B61" s="73">
        <v>77</v>
      </c>
      <c r="C61" s="29">
        <v>31092</v>
      </c>
      <c r="D61" s="48"/>
      <c r="E61" s="52">
        <v>193</v>
      </c>
      <c r="F61" s="29">
        <v>28391</v>
      </c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09">
        <v>2232</v>
      </c>
      <c r="P61" s="109"/>
      <c r="Q61" s="56" t="s">
        <v>191</v>
      </c>
    </row>
    <row r="62" spans="1:17" ht="15.75" customHeight="1">
      <c r="A62" s="73">
        <v>112</v>
      </c>
      <c r="B62" s="73">
        <v>112</v>
      </c>
      <c r="C62" s="29">
        <v>1739</v>
      </c>
      <c r="D62" s="48"/>
      <c r="E62" s="52">
        <v>206</v>
      </c>
      <c r="F62" s="29">
        <v>3174</v>
      </c>
      <c r="G62" s="58"/>
      <c r="H62" s="58"/>
      <c r="I62" s="105" t="s">
        <v>195</v>
      </c>
      <c r="J62" s="105"/>
      <c r="K62" s="108" t="s">
        <v>288</v>
      </c>
      <c r="L62" s="108"/>
      <c r="M62" s="108"/>
      <c r="N62" s="108"/>
      <c r="O62" s="109">
        <v>4973</v>
      </c>
      <c r="P62" s="109"/>
      <c r="Q62" s="56" t="s">
        <v>194</v>
      </c>
    </row>
    <row r="63" spans="1:17" ht="15.75" customHeight="1">
      <c r="A63" s="73">
        <v>113</v>
      </c>
      <c r="B63" s="73">
        <v>113</v>
      </c>
      <c r="C63" s="29">
        <v>2186</v>
      </c>
      <c r="D63" s="48"/>
      <c r="E63" s="52">
        <v>228</v>
      </c>
      <c r="F63" s="29">
        <v>9512</v>
      </c>
      <c r="G63" s="58"/>
      <c r="H63" s="58"/>
      <c r="I63" s="105" t="s">
        <v>289</v>
      </c>
      <c r="J63" s="105"/>
      <c r="K63" s="123" t="s">
        <v>290</v>
      </c>
      <c r="L63" s="123"/>
      <c r="M63" s="123"/>
      <c r="N63" s="123"/>
      <c r="O63" s="109">
        <v>16579</v>
      </c>
      <c r="P63" s="109"/>
      <c r="Q63" s="56" t="s">
        <v>194</v>
      </c>
    </row>
    <row r="64" spans="1:17" ht="15.75" customHeight="1">
      <c r="A64" s="73">
        <v>120</v>
      </c>
      <c r="B64" s="73">
        <v>120</v>
      </c>
      <c r="C64" s="29">
        <v>1927</v>
      </c>
      <c r="D64" s="48"/>
      <c r="E64" s="52">
        <v>231</v>
      </c>
      <c r="F64" s="29">
        <v>4481</v>
      </c>
      <c r="G64" s="58"/>
      <c r="H64" s="58"/>
      <c r="I64" s="105" t="s">
        <v>237</v>
      </c>
      <c r="J64" s="105"/>
      <c r="K64" s="123" t="s">
        <v>238</v>
      </c>
      <c r="L64" s="123"/>
      <c r="M64" s="123"/>
      <c r="N64" s="123"/>
      <c r="O64" s="109">
        <v>167</v>
      </c>
      <c r="P64" s="109"/>
      <c r="Q64" s="56" t="s">
        <v>194</v>
      </c>
    </row>
    <row r="65" spans="1:17" ht="15.75" customHeight="1">
      <c r="A65" s="73">
        <v>122</v>
      </c>
      <c r="B65" s="73">
        <v>122</v>
      </c>
      <c r="C65" s="29">
        <v>6392</v>
      </c>
      <c r="D65" s="48"/>
      <c r="E65" s="52">
        <v>238</v>
      </c>
      <c r="F65" s="29">
        <v>25427</v>
      </c>
      <c r="G65" s="58"/>
      <c r="H65" s="58"/>
      <c r="I65" s="105" t="s">
        <v>183</v>
      </c>
      <c r="J65" s="105"/>
      <c r="K65" s="106" t="s">
        <v>291</v>
      </c>
      <c r="L65" s="106"/>
      <c r="M65" s="106"/>
      <c r="N65" s="106"/>
      <c r="O65" s="109">
        <v>16296</v>
      </c>
      <c r="P65" s="109"/>
      <c r="Q65" s="56" t="s">
        <v>198</v>
      </c>
    </row>
    <row r="66" spans="1:17" ht="15.75" customHeight="1">
      <c r="A66" s="73">
        <v>125</v>
      </c>
      <c r="B66" s="73">
        <v>125</v>
      </c>
      <c r="C66" s="29">
        <v>1684</v>
      </c>
      <c r="D66" s="48"/>
      <c r="E66" s="52">
        <v>252</v>
      </c>
      <c r="F66" s="29">
        <v>2273</v>
      </c>
      <c r="G66" s="58"/>
      <c r="H66" s="58"/>
      <c r="I66" s="105" t="s">
        <v>292</v>
      </c>
      <c r="J66" s="105"/>
      <c r="K66" s="123" t="s">
        <v>293</v>
      </c>
      <c r="L66" s="123"/>
      <c r="M66" s="123"/>
      <c r="N66" s="123"/>
      <c r="O66" s="109">
        <v>4011</v>
      </c>
      <c r="P66" s="109"/>
      <c r="Q66" s="56" t="s">
        <v>202</v>
      </c>
    </row>
    <row r="67" spans="1:17" ht="15.75" customHeight="1">
      <c r="A67" s="73">
        <v>127</v>
      </c>
      <c r="B67" s="73">
        <v>127</v>
      </c>
      <c r="C67" s="29">
        <v>1412</v>
      </c>
      <c r="D67" s="48"/>
      <c r="E67" s="52">
        <v>254</v>
      </c>
      <c r="F67" s="29">
        <v>4196</v>
      </c>
      <c r="G67" s="58"/>
      <c r="H67" s="58"/>
      <c r="I67" s="105" t="s">
        <v>292</v>
      </c>
      <c r="J67" s="105"/>
      <c r="K67" s="123" t="s">
        <v>294</v>
      </c>
      <c r="L67" s="123"/>
      <c r="M67" s="123"/>
      <c r="N67" s="123"/>
      <c r="O67" s="109">
        <v>61800</v>
      </c>
      <c r="P67" s="109"/>
      <c r="Q67" s="56" t="s">
        <v>204</v>
      </c>
    </row>
    <row r="68" spans="1:17" ht="16.5" customHeight="1">
      <c r="A68" s="73">
        <v>141</v>
      </c>
      <c r="B68" s="73">
        <v>141</v>
      </c>
      <c r="C68" s="29">
        <v>58797</v>
      </c>
      <c r="D68" s="48"/>
      <c r="E68" s="52">
        <v>258</v>
      </c>
      <c r="F68" s="29">
        <v>3981</v>
      </c>
      <c r="G68" s="58"/>
      <c r="H68" s="58"/>
      <c r="I68" s="105" t="s">
        <v>232</v>
      </c>
      <c r="J68" s="105"/>
      <c r="K68" s="123" t="s">
        <v>201</v>
      </c>
      <c r="L68" s="123"/>
      <c r="M68" s="123"/>
      <c r="N68" s="123"/>
      <c r="O68" s="109">
        <v>17550</v>
      </c>
      <c r="P68" s="109"/>
      <c r="Q68" s="56" t="s">
        <v>204</v>
      </c>
    </row>
    <row r="69" spans="1:17" ht="15.75" customHeight="1">
      <c r="A69" s="73">
        <v>146</v>
      </c>
      <c r="B69" s="73">
        <v>146</v>
      </c>
      <c r="C69" s="29">
        <v>3511</v>
      </c>
      <c r="D69" s="48"/>
      <c r="E69" s="52">
        <v>262</v>
      </c>
      <c r="F69" s="29">
        <v>5852</v>
      </c>
      <c r="G69" s="58"/>
      <c r="H69" s="58"/>
      <c r="I69" s="105" t="s">
        <v>183</v>
      </c>
      <c r="J69" s="105"/>
      <c r="K69" s="106" t="s">
        <v>184</v>
      </c>
      <c r="L69" s="106"/>
      <c r="M69" s="106"/>
      <c r="N69" s="106"/>
      <c r="O69" s="121">
        <v>7434</v>
      </c>
      <c r="P69" s="121"/>
      <c r="Q69" s="56" t="s">
        <v>204</v>
      </c>
    </row>
    <row r="70" spans="1:17" ht="15.75" customHeight="1">
      <c r="A70" s="73">
        <v>149</v>
      </c>
      <c r="B70" s="73">
        <v>149</v>
      </c>
      <c r="C70" s="29">
        <v>2450</v>
      </c>
      <c r="D70" s="48"/>
      <c r="E70" s="52">
        <v>264</v>
      </c>
      <c r="F70" s="29">
        <v>2201</v>
      </c>
      <c r="I70" s="105"/>
      <c r="J70" s="105"/>
      <c r="K70" s="123" t="s">
        <v>295</v>
      </c>
      <c r="L70" s="123"/>
      <c r="M70" s="123"/>
      <c r="N70" s="123"/>
      <c r="O70" s="109">
        <v>73500</v>
      </c>
      <c r="P70" s="109"/>
      <c r="Q70" s="56" t="s">
        <v>205</v>
      </c>
    </row>
    <row r="71" spans="1:17" ht="15.75" customHeight="1">
      <c r="A71" s="104"/>
      <c r="B71" s="104"/>
      <c r="C71" s="29"/>
      <c r="D71" s="48"/>
      <c r="E71" s="52"/>
      <c r="F71" s="29"/>
      <c r="I71" s="105" t="s">
        <v>183</v>
      </c>
      <c r="J71" s="105"/>
      <c r="K71" s="106" t="s">
        <v>184</v>
      </c>
      <c r="L71" s="106"/>
      <c r="M71" s="106"/>
      <c r="N71" s="106"/>
      <c r="O71" s="109">
        <v>4494</v>
      </c>
      <c r="P71" s="109"/>
      <c r="Q71" s="56" t="s">
        <v>205</v>
      </c>
    </row>
    <row r="72" spans="1:17" ht="15.75" customHeight="1">
      <c r="A72" s="104"/>
      <c r="B72" s="104"/>
      <c r="C72" s="29"/>
      <c r="D72" s="48"/>
      <c r="E72" s="52"/>
      <c r="F72" s="29"/>
      <c r="I72" s="105" t="s">
        <v>189</v>
      </c>
      <c r="J72" s="105"/>
      <c r="K72" s="106" t="s">
        <v>199</v>
      </c>
      <c r="L72" s="106"/>
      <c r="M72" s="106"/>
      <c r="N72" s="106"/>
      <c r="O72" s="109">
        <v>2168</v>
      </c>
      <c r="P72" s="109"/>
      <c r="Q72" s="56" t="s">
        <v>205</v>
      </c>
    </row>
    <row r="73" spans="1:17" ht="15.75" customHeight="1">
      <c r="A73" s="104"/>
      <c r="B73" s="104"/>
      <c r="C73" s="29"/>
      <c r="D73" s="48"/>
      <c r="E73" s="52"/>
      <c r="F73" s="29"/>
      <c r="I73" s="105" t="s">
        <v>189</v>
      </c>
      <c r="J73" s="105"/>
      <c r="K73" s="106" t="s">
        <v>199</v>
      </c>
      <c r="L73" s="106"/>
      <c r="M73" s="106"/>
      <c r="N73" s="106"/>
      <c r="O73" s="109">
        <v>318</v>
      </c>
      <c r="P73" s="109"/>
      <c r="Q73" s="56" t="s">
        <v>206</v>
      </c>
    </row>
    <row r="74" spans="1:17" ht="15.75" customHeight="1">
      <c r="A74" s="104"/>
      <c r="B74" s="104"/>
      <c r="C74" s="29"/>
      <c r="D74" s="48"/>
      <c r="E74" s="52"/>
      <c r="F74" s="29"/>
      <c r="I74" s="105"/>
      <c r="J74" s="105"/>
      <c r="K74" s="123" t="s">
        <v>296</v>
      </c>
      <c r="L74" s="123"/>
      <c r="M74" s="123"/>
      <c r="N74" s="123"/>
      <c r="O74" s="109">
        <v>720</v>
      </c>
      <c r="P74" s="109"/>
      <c r="Q74" s="56" t="s">
        <v>206</v>
      </c>
    </row>
    <row r="75" spans="1:17" ht="15.75">
      <c r="A75" s="104"/>
      <c r="B75" s="104"/>
      <c r="C75" s="29"/>
      <c r="D75" s="48"/>
      <c r="E75" s="52"/>
      <c r="F75" s="29"/>
      <c r="I75" s="105"/>
      <c r="J75" s="105"/>
      <c r="K75" s="106"/>
      <c r="L75" s="106"/>
      <c r="M75" s="106"/>
      <c r="N75" s="106"/>
      <c r="O75" s="109"/>
      <c r="P75" s="109"/>
      <c r="Q75" s="56"/>
    </row>
    <row r="76" spans="1:17" ht="15.75" customHeight="1">
      <c r="A76" s="104"/>
      <c r="B76" s="104"/>
      <c r="C76" s="29"/>
      <c r="D76" s="48"/>
      <c r="E76" s="52"/>
      <c r="F76" s="29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.75">
      <c r="A77" s="104"/>
      <c r="B77" s="104"/>
      <c r="C77" s="29"/>
      <c r="D77" s="48"/>
      <c r="E77" s="52"/>
      <c r="F77" s="29"/>
      <c r="I77" s="126" t="s">
        <v>210</v>
      </c>
      <c r="J77" s="126"/>
      <c r="K77" s="126"/>
      <c r="L77" s="126"/>
      <c r="M77" s="126"/>
      <c r="N77" s="126"/>
      <c r="O77" s="127">
        <f>O55+O56+O57+O60+O61+O71+O62+O63+O64+O66+O67+O68+O70+O65+O69+O58+O59+O72+O73+O74</f>
        <v>250385</v>
      </c>
      <c r="P77" s="127"/>
      <c r="Q77" s="127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283613</v>
      </c>
    </row>
  </sheetData>
  <sheetProtection selectLockedCells="1" selectUnlockedCells="1"/>
  <mergeCells count="200">
    <mergeCell ref="A78:B78"/>
    <mergeCell ref="A79:B79"/>
    <mergeCell ref="A80:B80"/>
    <mergeCell ref="C82:D82"/>
    <mergeCell ref="A75:B75"/>
    <mergeCell ref="I75:J75"/>
    <mergeCell ref="K75:N75"/>
    <mergeCell ref="O75:P75"/>
    <mergeCell ref="A76:B76"/>
    <mergeCell ref="A77:B77"/>
    <mergeCell ref="I77:N77"/>
    <mergeCell ref="O77:Q77"/>
    <mergeCell ref="A73:B73"/>
    <mergeCell ref="I73:J73"/>
    <mergeCell ref="K73:N73"/>
    <mergeCell ref="O73:P73"/>
    <mergeCell ref="A74:B74"/>
    <mergeCell ref="I74:J74"/>
    <mergeCell ref="K74:N74"/>
    <mergeCell ref="O74:P74"/>
    <mergeCell ref="A71:B71"/>
    <mergeCell ref="I71:J71"/>
    <mergeCell ref="K71:N71"/>
    <mergeCell ref="O71:P71"/>
    <mergeCell ref="A72:B72"/>
    <mergeCell ref="I72:J72"/>
    <mergeCell ref="K72:N72"/>
    <mergeCell ref="O72:P72"/>
    <mergeCell ref="A69:B69"/>
    <mergeCell ref="I69:J69"/>
    <mergeCell ref="K69:N69"/>
    <mergeCell ref="O69:P69"/>
    <mergeCell ref="A70:B70"/>
    <mergeCell ref="I70:J70"/>
    <mergeCell ref="K70:N70"/>
    <mergeCell ref="O70:P70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E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297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298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299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584286.48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57105.42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36213.24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584286.48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9749.76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112646</v>
      </c>
      <c r="I20" s="79" t="s">
        <v>150</v>
      </c>
      <c r="J20" s="79"/>
      <c r="K20" s="79"/>
      <c r="L20" s="79"/>
      <c r="M20" s="79"/>
      <c r="N20" s="79"/>
      <c r="O20" s="25"/>
      <c r="P20" s="26">
        <v>24374.28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40391.64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471640.48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57105.48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155</v>
      </c>
      <c r="B25" s="33"/>
      <c r="C25" s="34" t="s">
        <v>156</v>
      </c>
      <c r="D25" s="34"/>
      <c r="E25" s="34"/>
      <c r="F25" s="34"/>
      <c r="G25" s="32"/>
      <c r="H25" s="32">
        <f>H17+P32-P31</f>
        <v>581834.72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222850.62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-110194.23999999999</v>
      </c>
      <c r="I28" s="84" t="s">
        <v>160</v>
      </c>
      <c r="J28" s="84"/>
      <c r="K28" s="84"/>
      <c r="L28" s="84"/>
      <c r="M28" s="84"/>
      <c r="N28" s="84"/>
      <c r="O28" s="25"/>
      <c r="P28" s="26">
        <v>39695.28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96800.76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94349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199230.72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57047.42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12535.34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5048.96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348.2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297</v>
      </c>
      <c r="H50" s="94"/>
      <c r="O50" s="72" t="s">
        <v>297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5</v>
      </c>
      <c r="B55" s="73"/>
      <c r="C55" s="29">
        <v>2350</v>
      </c>
      <c r="D55" s="48"/>
      <c r="E55" s="52">
        <v>43</v>
      </c>
      <c r="F55" s="29">
        <v>2837</v>
      </c>
      <c r="I55" s="105" t="s">
        <v>183</v>
      </c>
      <c r="J55" s="105"/>
      <c r="K55" s="106" t="s">
        <v>184</v>
      </c>
      <c r="L55" s="106"/>
      <c r="M55" s="106"/>
      <c r="N55" s="106"/>
      <c r="O55" s="107">
        <v>20325</v>
      </c>
      <c r="P55" s="107"/>
      <c r="Q55" s="54" t="s">
        <v>185</v>
      </c>
    </row>
    <row r="56" spans="1:17" ht="15.75" customHeight="1">
      <c r="A56" s="73">
        <v>17</v>
      </c>
      <c r="B56" s="73">
        <v>17</v>
      </c>
      <c r="C56" s="29">
        <v>2738</v>
      </c>
      <c r="D56" s="48"/>
      <c r="E56" s="52">
        <v>53</v>
      </c>
      <c r="F56" s="29">
        <v>23748</v>
      </c>
      <c r="I56" s="105" t="s">
        <v>183</v>
      </c>
      <c r="J56" s="105"/>
      <c r="K56" s="106" t="s">
        <v>184</v>
      </c>
      <c r="L56" s="106"/>
      <c r="M56" s="106"/>
      <c r="N56" s="106"/>
      <c r="O56" s="107">
        <v>18382</v>
      </c>
      <c r="P56" s="107"/>
      <c r="Q56" s="54" t="s">
        <v>185</v>
      </c>
    </row>
    <row r="57" spans="1:17" ht="15.75" customHeight="1">
      <c r="A57" s="73">
        <v>18</v>
      </c>
      <c r="B57" s="73">
        <v>18</v>
      </c>
      <c r="C57" s="29">
        <v>6194</v>
      </c>
      <c r="D57" s="48"/>
      <c r="E57" s="52">
        <v>70</v>
      </c>
      <c r="F57" s="29">
        <v>34571</v>
      </c>
      <c r="I57" s="105" t="s">
        <v>300</v>
      </c>
      <c r="J57" s="105"/>
      <c r="K57" s="106" t="s">
        <v>190</v>
      </c>
      <c r="L57" s="106"/>
      <c r="M57" s="106"/>
      <c r="N57" s="106"/>
      <c r="O57" s="107">
        <v>2981</v>
      </c>
      <c r="P57" s="107"/>
      <c r="Q57" s="54" t="s">
        <v>185</v>
      </c>
    </row>
    <row r="58" spans="1:17" ht="15.75" customHeight="1">
      <c r="A58" s="73">
        <v>27</v>
      </c>
      <c r="B58" s="73">
        <v>27</v>
      </c>
      <c r="C58" s="29">
        <v>2658</v>
      </c>
      <c r="D58" s="48"/>
      <c r="E58" s="52">
        <v>74</v>
      </c>
      <c r="F58" s="29">
        <v>4651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7">
        <v>960</v>
      </c>
      <c r="P58" s="107"/>
      <c r="Q58" s="56" t="s">
        <v>186</v>
      </c>
    </row>
    <row r="59" spans="1:17" ht="15.75" customHeight="1">
      <c r="A59" s="73">
        <v>34</v>
      </c>
      <c r="B59" s="73">
        <v>34</v>
      </c>
      <c r="C59" s="29">
        <v>1837</v>
      </c>
      <c r="D59" s="48"/>
      <c r="E59" s="52">
        <v>97</v>
      </c>
      <c r="F59" s="29">
        <v>19591</v>
      </c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7">
        <v>4173</v>
      </c>
      <c r="P59" s="107"/>
      <c r="Q59" s="56" t="s">
        <v>188</v>
      </c>
    </row>
    <row r="60" spans="1:17" ht="15.75" customHeight="1">
      <c r="A60" s="73">
        <v>37</v>
      </c>
      <c r="B60" s="73">
        <v>37</v>
      </c>
      <c r="C60" s="29">
        <v>8315</v>
      </c>
      <c r="D60" s="48"/>
      <c r="E60" s="52">
        <v>100</v>
      </c>
      <c r="F60" s="29">
        <v>3156</v>
      </c>
      <c r="G60" s="58"/>
      <c r="H60" s="58"/>
      <c r="I60" s="105" t="s">
        <v>258</v>
      </c>
      <c r="J60" s="105"/>
      <c r="K60" s="106" t="s">
        <v>190</v>
      </c>
      <c r="L60" s="106"/>
      <c r="M60" s="106"/>
      <c r="N60" s="106"/>
      <c r="O60" s="121">
        <v>615</v>
      </c>
      <c r="P60" s="121"/>
      <c r="Q60" s="54" t="s">
        <v>188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232</v>
      </c>
      <c r="J61" s="105"/>
      <c r="K61" s="123" t="s">
        <v>301</v>
      </c>
      <c r="L61" s="123"/>
      <c r="M61" s="123"/>
      <c r="N61" s="123"/>
      <c r="O61" s="109">
        <v>9272</v>
      </c>
      <c r="P61" s="109"/>
      <c r="Q61" s="56" t="s">
        <v>198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05" t="s">
        <v>232</v>
      </c>
      <c r="J62" s="105"/>
      <c r="K62" s="123" t="s">
        <v>201</v>
      </c>
      <c r="L62" s="123"/>
      <c r="M62" s="123"/>
      <c r="N62" s="123"/>
      <c r="O62" s="109">
        <v>1440</v>
      </c>
      <c r="P62" s="109"/>
      <c r="Q62" s="56" t="s">
        <v>204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05" t="s">
        <v>183</v>
      </c>
      <c r="J63" s="105"/>
      <c r="K63" s="106" t="s">
        <v>184</v>
      </c>
      <c r="L63" s="106"/>
      <c r="M63" s="106"/>
      <c r="N63" s="106"/>
      <c r="O63" s="121">
        <v>5266</v>
      </c>
      <c r="P63" s="121"/>
      <c r="Q63" s="56" t="s">
        <v>204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05" t="s">
        <v>183</v>
      </c>
      <c r="J64" s="105"/>
      <c r="K64" s="106" t="s">
        <v>184</v>
      </c>
      <c r="L64" s="106"/>
      <c r="M64" s="106"/>
      <c r="N64" s="106"/>
      <c r="O64" s="109">
        <v>3103</v>
      </c>
      <c r="P64" s="109"/>
      <c r="Q64" s="56" t="s">
        <v>205</v>
      </c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05" t="s">
        <v>183</v>
      </c>
      <c r="J65" s="105"/>
      <c r="K65" s="106" t="s">
        <v>184</v>
      </c>
      <c r="L65" s="106"/>
      <c r="M65" s="106"/>
      <c r="N65" s="106"/>
      <c r="O65" s="109">
        <v>3572</v>
      </c>
      <c r="P65" s="109"/>
      <c r="Q65" s="56" t="s">
        <v>205</v>
      </c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05" t="s">
        <v>189</v>
      </c>
      <c r="J66" s="105"/>
      <c r="K66" s="106" t="s">
        <v>199</v>
      </c>
      <c r="L66" s="106"/>
      <c r="M66" s="106"/>
      <c r="N66" s="106"/>
      <c r="O66" s="109">
        <v>837</v>
      </c>
      <c r="P66" s="109"/>
      <c r="Q66" s="59" t="s">
        <v>206</v>
      </c>
    </row>
    <row r="67" spans="1:17" ht="15.75" customHeight="1">
      <c r="A67" s="104"/>
      <c r="B67" s="104"/>
      <c r="C67" s="29"/>
      <c r="D67" s="48"/>
      <c r="E67" s="52"/>
      <c r="F67" s="29"/>
      <c r="G67" s="58"/>
      <c r="H67" s="58"/>
      <c r="I67" s="105" t="s">
        <v>183</v>
      </c>
      <c r="J67" s="105"/>
      <c r="K67" s="106" t="s">
        <v>184</v>
      </c>
      <c r="L67" s="106"/>
      <c r="M67" s="106"/>
      <c r="N67" s="106"/>
      <c r="O67" s="109">
        <v>4964</v>
      </c>
      <c r="P67" s="109"/>
      <c r="Q67" s="59" t="s">
        <v>206</v>
      </c>
    </row>
    <row r="68" spans="1:17" ht="16.5" customHeight="1">
      <c r="A68" s="104"/>
      <c r="B68" s="104"/>
      <c r="C68" s="29"/>
      <c r="D68" s="48"/>
      <c r="E68" s="52"/>
      <c r="F68" s="29"/>
      <c r="G68" s="58"/>
      <c r="H68" s="58"/>
      <c r="I68" s="105"/>
      <c r="J68" s="105"/>
      <c r="K68" s="123" t="s">
        <v>302</v>
      </c>
      <c r="L68" s="123"/>
      <c r="M68" s="123"/>
      <c r="N68" s="123"/>
      <c r="O68" s="109">
        <v>7620</v>
      </c>
      <c r="P68" s="109"/>
      <c r="Q68" s="59" t="s">
        <v>206</v>
      </c>
    </row>
    <row r="69" spans="1:17" ht="15.75" customHeight="1">
      <c r="A69" s="104"/>
      <c r="B69" s="104"/>
      <c r="C69" s="29"/>
      <c r="D69" s="48"/>
      <c r="E69" s="52"/>
      <c r="F69" s="29"/>
      <c r="G69" s="58"/>
      <c r="H69" s="58"/>
      <c r="I69" s="105" t="s">
        <v>183</v>
      </c>
      <c r="J69" s="105"/>
      <c r="K69" s="106" t="s">
        <v>184</v>
      </c>
      <c r="L69" s="106"/>
      <c r="M69" s="106"/>
      <c r="N69" s="106"/>
      <c r="O69" s="109">
        <v>10839</v>
      </c>
      <c r="P69" s="109"/>
      <c r="Q69" s="59" t="s">
        <v>206</v>
      </c>
    </row>
    <row r="70" spans="1:6" ht="15.75" customHeight="1">
      <c r="A70" s="104"/>
      <c r="B70" s="104"/>
      <c r="C70" s="29"/>
      <c r="D70" s="48"/>
      <c r="E70" s="52"/>
      <c r="F70" s="29"/>
    </row>
    <row r="71" spans="1:17" ht="15.75" customHeight="1">
      <c r="A71" s="104"/>
      <c r="B71" s="104"/>
      <c r="C71" s="29"/>
      <c r="D71" s="48"/>
      <c r="E71" s="52"/>
      <c r="F71" s="29"/>
      <c r="I71" s="111" t="s">
        <v>210</v>
      </c>
      <c r="J71" s="111"/>
      <c r="K71" s="111"/>
      <c r="L71" s="111"/>
      <c r="M71" s="111"/>
      <c r="N71" s="111"/>
      <c r="O71" s="112">
        <f>O55+O56+O58+O59+O61+O69+O62+O64+O65+O66+O63+O57+O60+O67+O68</f>
        <v>94349</v>
      </c>
      <c r="P71" s="112"/>
      <c r="Q71" s="112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6"/>
      <c r="P72" s="116"/>
      <c r="Q72" s="21"/>
    </row>
    <row r="73" spans="1:17" ht="15.75" customHeight="1">
      <c r="A73" s="104"/>
      <c r="B73" s="104"/>
      <c r="C73" s="29"/>
      <c r="D73" s="48"/>
      <c r="E73" s="52"/>
      <c r="F73" s="29"/>
      <c r="I73" s="128"/>
      <c r="J73" s="128"/>
      <c r="K73" s="128"/>
      <c r="L73" s="128"/>
      <c r="M73" s="128"/>
      <c r="N73" s="128"/>
      <c r="O73" s="128"/>
      <c r="P73" s="128"/>
      <c r="Q73" s="128"/>
    </row>
    <row r="74" spans="1:17" ht="15.75" customHeight="1">
      <c r="A74" s="104"/>
      <c r="B74" s="104"/>
      <c r="C74" s="29"/>
      <c r="D74" s="48"/>
      <c r="E74" s="52"/>
      <c r="F74" s="29"/>
      <c r="I74" s="119"/>
      <c r="J74" s="119"/>
      <c r="K74" s="119"/>
      <c r="L74" s="119"/>
      <c r="M74" s="119"/>
      <c r="N74" s="119"/>
      <c r="O74" s="120"/>
      <c r="P74" s="120"/>
      <c r="Q74" s="120"/>
    </row>
    <row r="75" spans="1:17" ht="15.75">
      <c r="A75" s="104"/>
      <c r="B75" s="104"/>
      <c r="C75" s="29"/>
      <c r="D75" s="48"/>
      <c r="E75" s="52"/>
      <c r="F75" s="29"/>
      <c r="I75" s="119"/>
      <c r="J75" s="119"/>
      <c r="K75" s="119"/>
      <c r="L75" s="119"/>
      <c r="M75" s="119"/>
      <c r="N75" s="119"/>
      <c r="O75" s="120"/>
      <c r="P75" s="120"/>
      <c r="Q75" s="120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112646</v>
      </c>
    </row>
  </sheetData>
  <sheetProtection selectLockedCells="1" selectUnlockedCells="1"/>
  <mergeCells count="195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4:B74"/>
    <mergeCell ref="I74:N74"/>
    <mergeCell ref="O74:Q74"/>
    <mergeCell ref="A75:B75"/>
    <mergeCell ref="I75:N75"/>
    <mergeCell ref="O75:Q75"/>
    <mergeCell ref="A72:B72"/>
    <mergeCell ref="I72:J72"/>
    <mergeCell ref="K72:N72"/>
    <mergeCell ref="O72:P72"/>
    <mergeCell ref="A73:B73"/>
    <mergeCell ref="I73:Q73"/>
    <mergeCell ref="A69:B69"/>
    <mergeCell ref="I69:J69"/>
    <mergeCell ref="K69:N69"/>
    <mergeCell ref="O69:P69"/>
    <mergeCell ref="A70:B70"/>
    <mergeCell ref="A71:B71"/>
    <mergeCell ref="I71:N71"/>
    <mergeCell ref="O71:Q71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E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303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304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305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379251.60000000003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37066.26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23505.48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379251.60000000003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6328.44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53200</v>
      </c>
      <c r="I20" s="79" t="s">
        <v>150</v>
      </c>
      <c r="J20" s="79"/>
      <c r="K20" s="79"/>
      <c r="L20" s="79"/>
      <c r="M20" s="79"/>
      <c r="N20" s="79"/>
      <c r="O20" s="25"/>
      <c r="P20" s="26">
        <v>15821.04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26217.6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326051.60000000003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37066.32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336777.72000000003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144649.02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-10726.119999999995</v>
      </c>
      <c r="I28" s="84" t="s">
        <v>160</v>
      </c>
      <c r="J28" s="84"/>
      <c r="K28" s="84"/>
      <c r="L28" s="84"/>
      <c r="M28" s="84"/>
      <c r="N28" s="84"/>
      <c r="O28" s="25"/>
      <c r="P28" s="26">
        <v>25765.56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62831.88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20358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129317.68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37028.63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8136.5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3277.2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226.01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303</v>
      </c>
      <c r="H50" s="94"/>
      <c r="O50" s="72" t="s">
        <v>303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14</v>
      </c>
      <c r="B55" s="73"/>
      <c r="C55" s="29">
        <v>3020</v>
      </c>
      <c r="D55" s="48"/>
      <c r="E55" s="52">
        <v>47</v>
      </c>
      <c r="F55" s="29">
        <v>1786</v>
      </c>
      <c r="I55" s="105" t="s">
        <v>183</v>
      </c>
      <c r="J55" s="105"/>
      <c r="K55" s="106" t="s">
        <v>184</v>
      </c>
      <c r="L55" s="106"/>
      <c r="M55" s="106"/>
      <c r="N55" s="106"/>
      <c r="O55" s="107">
        <v>6660</v>
      </c>
      <c r="P55" s="107"/>
      <c r="Q55" s="59" t="s">
        <v>187</v>
      </c>
    </row>
    <row r="56" spans="1:17" ht="15.75" customHeight="1">
      <c r="A56" s="73">
        <v>27</v>
      </c>
      <c r="B56" s="73">
        <v>27</v>
      </c>
      <c r="C56" s="29">
        <v>13746</v>
      </c>
      <c r="D56" s="48"/>
      <c r="E56" s="52">
        <v>61</v>
      </c>
      <c r="F56" s="29">
        <v>3053</v>
      </c>
      <c r="I56" s="105" t="s">
        <v>183</v>
      </c>
      <c r="J56" s="105"/>
      <c r="K56" s="106" t="s">
        <v>184</v>
      </c>
      <c r="L56" s="106"/>
      <c r="M56" s="106"/>
      <c r="N56" s="106"/>
      <c r="O56" s="121">
        <v>2743</v>
      </c>
      <c r="P56" s="121"/>
      <c r="Q56" s="59" t="s">
        <v>188</v>
      </c>
    </row>
    <row r="57" spans="1:17" ht="15.75" customHeight="1">
      <c r="A57" s="73">
        <v>28</v>
      </c>
      <c r="B57" s="73">
        <v>28</v>
      </c>
      <c r="C57" s="29">
        <v>3227</v>
      </c>
      <c r="D57" s="48"/>
      <c r="E57" s="52">
        <v>66</v>
      </c>
      <c r="F57" s="29">
        <v>5950</v>
      </c>
      <c r="I57" s="105" t="s">
        <v>183</v>
      </c>
      <c r="J57" s="105"/>
      <c r="K57" s="106" t="s">
        <v>184</v>
      </c>
      <c r="L57" s="106"/>
      <c r="M57" s="106"/>
      <c r="N57" s="106"/>
      <c r="O57" s="121">
        <v>3624</v>
      </c>
      <c r="P57" s="121"/>
      <c r="Q57" s="56" t="s">
        <v>204</v>
      </c>
    </row>
    <row r="58" spans="1:17" ht="15.75" customHeight="1">
      <c r="A58" s="73">
        <v>35</v>
      </c>
      <c r="B58" s="73">
        <v>35</v>
      </c>
      <c r="C58" s="29">
        <v>3298</v>
      </c>
      <c r="D58" s="48"/>
      <c r="E58" s="52">
        <v>71</v>
      </c>
      <c r="F58" s="29">
        <v>1551</v>
      </c>
      <c r="G58" s="55"/>
      <c r="H58" s="55"/>
      <c r="I58" s="53" t="s">
        <v>189</v>
      </c>
      <c r="J58" s="53"/>
      <c r="K58" s="106" t="s">
        <v>190</v>
      </c>
      <c r="L58" s="106"/>
      <c r="M58" s="106"/>
      <c r="N58" s="106"/>
      <c r="O58" s="121">
        <v>1783</v>
      </c>
      <c r="P58" s="121"/>
      <c r="Q58" s="59" t="s">
        <v>204</v>
      </c>
    </row>
    <row r="59" spans="1:17" ht="15.75" customHeight="1">
      <c r="A59" s="73">
        <v>36</v>
      </c>
      <c r="B59" s="73">
        <v>36</v>
      </c>
      <c r="C59" s="29">
        <v>17569</v>
      </c>
      <c r="D59" s="48"/>
      <c r="E59" s="52"/>
      <c r="F59" s="29"/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1466</v>
      </c>
      <c r="P59" s="109"/>
      <c r="Q59" s="56" t="s">
        <v>205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189</v>
      </c>
      <c r="J60" s="105"/>
      <c r="K60" s="106" t="s">
        <v>199</v>
      </c>
      <c r="L60" s="106"/>
      <c r="M60" s="106"/>
      <c r="N60" s="106"/>
      <c r="O60" s="109">
        <v>1813</v>
      </c>
      <c r="P60" s="109"/>
      <c r="Q60" s="59" t="s">
        <v>206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09">
        <v>2269</v>
      </c>
      <c r="P61" s="109"/>
      <c r="Q61" s="59" t="s">
        <v>206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O55+O56+O57+O59+O60+O61+O62+O63+O64+O58</f>
        <v>20358</v>
      </c>
      <c r="P66" s="112"/>
      <c r="Q66" s="112"/>
    </row>
    <row r="67" spans="1:17" ht="15.75" customHeight="1">
      <c r="A67" s="104"/>
      <c r="B67" s="104"/>
      <c r="C67" s="29"/>
      <c r="D67" s="48"/>
      <c r="E67" s="52"/>
      <c r="F67" s="29"/>
      <c r="G67" s="58"/>
      <c r="H67" s="58"/>
      <c r="I67" s="114"/>
      <c r="J67" s="114"/>
      <c r="K67" s="115"/>
      <c r="L67" s="115"/>
      <c r="M67" s="115"/>
      <c r="N67" s="115"/>
      <c r="O67" s="116"/>
      <c r="P67" s="116"/>
      <c r="Q67" s="21"/>
    </row>
    <row r="68" spans="1:17" ht="16.5" customHeight="1">
      <c r="A68" s="104"/>
      <c r="B68" s="104"/>
      <c r="C68" s="29"/>
      <c r="D68" s="48"/>
      <c r="E68" s="52"/>
      <c r="F68" s="29"/>
      <c r="G68" s="58"/>
      <c r="H68" s="58"/>
      <c r="I68" s="114"/>
      <c r="J68" s="114"/>
      <c r="K68" s="129"/>
      <c r="L68" s="129"/>
      <c r="M68" s="129"/>
      <c r="N68" s="129"/>
      <c r="O68" s="116"/>
      <c r="P68" s="116"/>
      <c r="Q68" s="21"/>
    </row>
    <row r="69" spans="1:17" ht="15.75" customHeight="1">
      <c r="A69" s="104"/>
      <c r="B69" s="104"/>
      <c r="C69" s="29"/>
      <c r="D69" s="48"/>
      <c r="E69" s="52"/>
      <c r="F69" s="29"/>
      <c r="G69" s="58"/>
      <c r="H69" s="58"/>
      <c r="I69" s="114"/>
      <c r="J69" s="114"/>
      <c r="K69" s="115"/>
      <c r="L69" s="115"/>
      <c r="M69" s="115"/>
      <c r="N69" s="115"/>
      <c r="O69" s="116"/>
      <c r="P69" s="116"/>
      <c r="Q69" s="21"/>
    </row>
    <row r="70" spans="1:17" ht="15.75" customHeight="1">
      <c r="A70" s="104"/>
      <c r="B70" s="104"/>
      <c r="C70" s="29"/>
      <c r="D70" s="48"/>
      <c r="E70" s="52"/>
      <c r="F70" s="29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5.75" customHeight="1">
      <c r="A71" s="104"/>
      <c r="B71" s="104"/>
      <c r="C71" s="29"/>
      <c r="D71" s="48"/>
      <c r="E71" s="52"/>
      <c r="F71" s="29"/>
      <c r="I71" s="119"/>
      <c r="J71" s="119"/>
      <c r="K71" s="119"/>
      <c r="L71" s="119"/>
      <c r="M71" s="119"/>
      <c r="N71" s="119"/>
      <c r="O71" s="120"/>
      <c r="P71" s="120"/>
      <c r="Q71" s="120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6"/>
      <c r="P72" s="116"/>
      <c r="Q72" s="21"/>
    </row>
    <row r="73" spans="1:17" ht="15.75" customHeight="1">
      <c r="A73" s="104"/>
      <c r="B73" s="104"/>
      <c r="C73" s="29"/>
      <c r="D73" s="48"/>
      <c r="E73" s="52"/>
      <c r="F73" s="29"/>
      <c r="I73" s="128"/>
      <c r="J73" s="128"/>
      <c r="K73" s="128"/>
      <c r="L73" s="128"/>
      <c r="M73" s="128"/>
      <c r="N73" s="128"/>
      <c r="O73" s="128"/>
      <c r="P73" s="128"/>
      <c r="Q73" s="128"/>
    </row>
    <row r="74" spans="1:17" ht="15.75" customHeight="1">
      <c r="A74" s="104"/>
      <c r="B74" s="104"/>
      <c r="C74" s="29"/>
      <c r="D74" s="48"/>
      <c r="E74" s="52"/>
      <c r="F74" s="29"/>
      <c r="I74" s="119"/>
      <c r="J74" s="119"/>
      <c r="K74" s="119"/>
      <c r="L74" s="119"/>
      <c r="M74" s="119"/>
      <c r="N74" s="119"/>
      <c r="O74" s="120"/>
      <c r="P74" s="120"/>
      <c r="Q74" s="120"/>
    </row>
    <row r="75" spans="1:17" ht="15.75">
      <c r="A75" s="104"/>
      <c r="B75" s="104"/>
      <c r="C75" s="29"/>
      <c r="D75" s="48"/>
      <c r="E75" s="52"/>
      <c r="F75" s="29"/>
      <c r="I75" s="119"/>
      <c r="J75" s="119"/>
      <c r="K75" s="119"/>
      <c r="L75" s="119"/>
      <c r="M75" s="119"/>
      <c r="N75" s="119"/>
      <c r="O75" s="120"/>
      <c r="P75" s="120"/>
      <c r="Q75" s="120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53200</v>
      </c>
    </row>
  </sheetData>
  <sheetProtection selectLockedCells="1" selectUnlockedCells="1"/>
  <mergeCells count="190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3:B73"/>
    <mergeCell ref="I73:Q73"/>
    <mergeCell ref="A74:B74"/>
    <mergeCell ref="I74:N74"/>
    <mergeCell ref="O74:Q74"/>
    <mergeCell ref="A75:B75"/>
    <mergeCell ref="I75:N75"/>
    <mergeCell ref="O75:Q75"/>
    <mergeCell ref="A70:B70"/>
    <mergeCell ref="A71:B71"/>
    <mergeCell ref="I71:N71"/>
    <mergeCell ref="O71:Q71"/>
    <mergeCell ref="A72:B72"/>
    <mergeCell ref="I72:J72"/>
    <mergeCell ref="K72:N72"/>
    <mergeCell ref="O72:P72"/>
    <mergeCell ref="A68:B68"/>
    <mergeCell ref="I68:J68"/>
    <mergeCell ref="K68:N68"/>
    <mergeCell ref="O68:P68"/>
    <mergeCell ref="A69:B69"/>
    <mergeCell ref="I69:J69"/>
    <mergeCell ref="K69:N69"/>
    <mergeCell ref="O69:P69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307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308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309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520032.12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50825.54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32230.8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520032.12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8677.56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219361</v>
      </c>
      <c r="I20" s="79" t="s">
        <v>150</v>
      </c>
      <c r="J20" s="79"/>
      <c r="K20" s="79"/>
      <c r="L20" s="79"/>
      <c r="M20" s="79"/>
      <c r="N20" s="79"/>
      <c r="O20" s="25"/>
      <c r="P20" s="26">
        <v>21693.84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35949.84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300671.12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50825.52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455023.68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198343.66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-154352.56</v>
      </c>
      <c r="I28" s="84" t="s">
        <v>160</v>
      </c>
      <c r="J28" s="84"/>
      <c r="K28" s="84"/>
      <c r="L28" s="84"/>
      <c r="M28" s="84"/>
      <c r="N28" s="84"/>
      <c r="O28" s="25"/>
      <c r="P28" s="26">
        <v>35329.92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86155.44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21147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177321.32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50773.92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11156.83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4493.72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309.91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307</v>
      </c>
      <c r="H50" s="94"/>
      <c r="O50" s="72" t="s">
        <v>307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3</v>
      </c>
      <c r="B55" s="73"/>
      <c r="C55" s="29">
        <v>3139</v>
      </c>
      <c r="D55" s="48"/>
      <c r="E55" s="52">
        <v>26</v>
      </c>
      <c r="F55" s="29">
        <v>62250</v>
      </c>
      <c r="I55" s="105" t="s">
        <v>183</v>
      </c>
      <c r="J55" s="105"/>
      <c r="K55" s="106" t="s">
        <v>184</v>
      </c>
      <c r="L55" s="106"/>
      <c r="M55" s="106"/>
      <c r="N55" s="106"/>
      <c r="O55" s="107">
        <v>787</v>
      </c>
      <c r="P55" s="107"/>
      <c r="Q55" s="54" t="s">
        <v>185</v>
      </c>
    </row>
    <row r="56" spans="1:17" ht="15.75" customHeight="1">
      <c r="A56" s="73">
        <v>4</v>
      </c>
      <c r="B56" s="73">
        <v>4</v>
      </c>
      <c r="C56" s="29">
        <v>2003</v>
      </c>
      <c r="D56" s="48"/>
      <c r="E56" s="52">
        <v>33</v>
      </c>
      <c r="F56" s="29">
        <v>65209</v>
      </c>
      <c r="I56" s="105" t="s">
        <v>183</v>
      </c>
      <c r="J56" s="105"/>
      <c r="K56" s="106" t="s">
        <v>184</v>
      </c>
      <c r="L56" s="106"/>
      <c r="M56" s="106"/>
      <c r="N56" s="106"/>
      <c r="O56" s="107">
        <v>4722</v>
      </c>
      <c r="P56" s="107"/>
      <c r="Q56" s="54" t="s">
        <v>188</v>
      </c>
    </row>
    <row r="57" spans="1:17" ht="15.75" customHeight="1">
      <c r="A57" s="73">
        <v>5</v>
      </c>
      <c r="B57" s="73">
        <v>5</v>
      </c>
      <c r="C57" s="29">
        <v>2788</v>
      </c>
      <c r="D57" s="48"/>
      <c r="E57" s="52">
        <v>38</v>
      </c>
      <c r="F57" s="29">
        <v>25217</v>
      </c>
      <c r="I57" s="105" t="s">
        <v>183</v>
      </c>
      <c r="J57" s="105"/>
      <c r="K57" s="106" t="s">
        <v>184</v>
      </c>
      <c r="L57" s="106"/>
      <c r="M57" s="106"/>
      <c r="N57" s="106"/>
      <c r="O57" s="121">
        <v>5133</v>
      </c>
      <c r="P57" s="121"/>
      <c r="Q57" s="54" t="s">
        <v>191</v>
      </c>
    </row>
    <row r="58" spans="1:17" ht="15.75" customHeight="1">
      <c r="A58" s="73">
        <v>11</v>
      </c>
      <c r="B58" s="73">
        <v>11</v>
      </c>
      <c r="C58" s="29">
        <v>4494</v>
      </c>
      <c r="D58" s="48"/>
      <c r="E58" s="52">
        <v>44</v>
      </c>
      <c r="F58" s="29">
        <v>4011</v>
      </c>
      <c r="G58" s="55"/>
      <c r="H58" s="55"/>
      <c r="I58" s="105" t="s">
        <v>310</v>
      </c>
      <c r="J58" s="105"/>
      <c r="K58" s="108" t="s">
        <v>311</v>
      </c>
      <c r="L58" s="108"/>
      <c r="M58" s="108"/>
      <c r="N58" s="108"/>
      <c r="O58" s="109">
        <v>3892</v>
      </c>
      <c r="P58" s="109"/>
      <c r="Q58" s="56" t="s">
        <v>198</v>
      </c>
    </row>
    <row r="59" spans="1:17" ht="15.75" customHeight="1">
      <c r="A59" s="73">
        <v>12</v>
      </c>
      <c r="B59" s="73">
        <v>12</v>
      </c>
      <c r="C59" s="29">
        <v>3607</v>
      </c>
      <c r="D59" s="48"/>
      <c r="E59" s="52">
        <v>50</v>
      </c>
      <c r="F59" s="29">
        <v>5104</v>
      </c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3379</v>
      </c>
      <c r="P59" s="109"/>
      <c r="Q59" s="56" t="s">
        <v>204</v>
      </c>
    </row>
    <row r="60" spans="1:17" ht="15.75" customHeight="1">
      <c r="A60" s="73">
        <v>15</v>
      </c>
      <c r="B60" s="73">
        <v>15</v>
      </c>
      <c r="C60" s="29">
        <v>2851</v>
      </c>
      <c r="D60" s="48"/>
      <c r="E60" s="52">
        <v>53</v>
      </c>
      <c r="F60" s="29">
        <v>1666</v>
      </c>
      <c r="G60" s="58"/>
      <c r="H60" s="58"/>
      <c r="I60" s="105" t="s">
        <v>189</v>
      </c>
      <c r="J60" s="105"/>
      <c r="K60" s="106" t="s">
        <v>199</v>
      </c>
      <c r="L60" s="106"/>
      <c r="M60" s="106"/>
      <c r="N60" s="106"/>
      <c r="O60" s="109">
        <v>965</v>
      </c>
      <c r="P60" s="109"/>
      <c r="Q60" s="59" t="s">
        <v>205</v>
      </c>
    </row>
    <row r="61" spans="1:17" ht="15.75" customHeight="1">
      <c r="A61" s="73">
        <v>17</v>
      </c>
      <c r="B61" s="73">
        <v>17</v>
      </c>
      <c r="C61" s="29">
        <v>3204</v>
      </c>
      <c r="D61" s="48"/>
      <c r="E61" s="52">
        <v>68</v>
      </c>
      <c r="F61" s="29">
        <v>2340</v>
      </c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09">
        <v>2269</v>
      </c>
      <c r="P61" s="109"/>
      <c r="Q61" s="56" t="s">
        <v>206</v>
      </c>
    </row>
    <row r="62" spans="1:17" ht="15.75" customHeight="1">
      <c r="A62" s="73">
        <v>22</v>
      </c>
      <c r="B62" s="73">
        <v>22</v>
      </c>
      <c r="C62" s="29">
        <v>3227</v>
      </c>
      <c r="D62" s="48"/>
      <c r="E62" s="52">
        <v>71</v>
      </c>
      <c r="F62" s="29">
        <v>17860</v>
      </c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>
        <v>23</v>
      </c>
      <c r="B63" s="73">
        <v>23</v>
      </c>
      <c r="C63" s="29">
        <v>2937</v>
      </c>
      <c r="D63" s="48"/>
      <c r="E63" s="52">
        <v>72</v>
      </c>
      <c r="F63" s="29">
        <v>3917</v>
      </c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>
        <v>25</v>
      </c>
      <c r="B64" s="73">
        <v>25</v>
      </c>
      <c r="C64" s="29">
        <v>3537</v>
      </c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O55+O56+O57+O58+O59+O60+O61+O62+O63+O64</f>
        <v>21147</v>
      </c>
      <c r="P66" s="112"/>
      <c r="Q66" s="112"/>
    </row>
    <row r="67" spans="1:17" ht="15.75" customHeight="1">
      <c r="A67" s="104"/>
      <c r="B67" s="104"/>
      <c r="C67" s="29"/>
      <c r="D67" s="48"/>
      <c r="E67" s="52"/>
      <c r="F67" s="29"/>
      <c r="G67" s="58"/>
      <c r="H67" s="58"/>
      <c r="I67" s="114"/>
      <c r="J67" s="114"/>
      <c r="K67" s="115"/>
      <c r="L67" s="115"/>
      <c r="M67" s="115"/>
      <c r="N67" s="115"/>
      <c r="O67" s="116"/>
      <c r="P67" s="116"/>
      <c r="Q67" s="21"/>
    </row>
    <row r="68" spans="1:17" ht="16.5" customHeight="1">
      <c r="A68" s="104"/>
      <c r="B68" s="104"/>
      <c r="C68" s="29"/>
      <c r="D68" s="48"/>
      <c r="E68" s="52"/>
      <c r="F68" s="29"/>
      <c r="G68" s="58"/>
      <c r="H68" s="58"/>
      <c r="I68" s="114"/>
      <c r="J68" s="114"/>
      <c r="K68" s="129"/>
      <c r="L68" s="129"/>
      <c r="M68" s="129"/>
      <c r="N68" s="129"/>
      <c r="O68" s="116"/>
      <c r="P68" s="116"/>
      <c r="Q68" s="21"/>
    </row>
    <row r="69" spans="1:17" ht="15.75" customHeight="1">
      <c r="A69" s="104"/>
      <c r="B69" s="104"/>
      <c r="C69" s="29"/>
      <c r="D69" s="48"/>
      <c r="E69" s="52"/>
      <c r="F69" s="29"/>
      <c r="G69" s="58"/>
      <c r="H69" s="58"/>
      <c r="I69" s="114"/>
      <c r="J69" s="114"/>
      <c r="K69" s="115"/>
      <c r="L69" s="115"/>
      <c r="M69" s="115"/>
      <c r="N69" s="115"/>
      <c r="O69" s="116"/>
      <c r="P69" s="116"/>
      <c r="Q69" s="21"/>
    </row>
    <row r="70" spans="1:17" ht="15.75" customHeight="1">
      <c r="A70" s="104"/>
      <c r="B70" s="104"/>
      <c r="C70" s="29"/>
      <c r="D70" s="48"/>
      <c r="E70" s="52"/>
      <c r="F70" s="29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5.75" customHeight="1">
      <c r="A71" s="104"/>
      <c r="B71" s="104"/>
      <c r="C71" s="29"/>
      <c r="D71" s="48"/>
      <c r="E71" s="52"/>
      <c r="F71" s="29"/>
      <c r="I71" s="119"/>
      <c r="J71" s="119"/>
      <c r="K71" s="119"/>
      <c r="L71" s="119"/>
      <c r="M71" s="119"/>
      <c r="N71" s="119"/>
      <c r="O71" s="120"/>
      <c r="P71" s="120"/>
      <c r="Q71" s="120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6"/>
      <c r="P72" s="116"/>
      <c r="Q72" s="21"/>
    </row>
    <row r="73" spans="1:17" ht="15.75" customHeight="1">
      <c r="A73" s="104"/>
      <c r="B73" s="104"/>
      <c r="C73" s="29"/>
      <c r="D73" s="48"/>
      <c r="E73" s="52"/>
      <c r="F73" s="29"/>
      <c r="I73" s="128"/>
      <c r="J73" s="128"/>
      <c r="K73" s="128"/>
      <c r="L73" s="128"/>
      <c r="M73" s="128"/>
      <c r="N73" s="128"/>
      <c r="O73" s="128"/>
      <c r="P73" s="128"/>
      <c r="Q73" s="128"/>
    </row>
    <row r="74" spans="1:17" ht="15.75" customHeight="1">
      <c r="A74" s="104"/>
      <c r="B74" s="104"/>
      <c r="C74" s="29"/>
      <c r="D74" s="48"/>
      <c r="E74" s="52"/>
      <c r="F74" s="29"/>
      <c r="I74" s="119"/>
      <c r="J74" s="119"/>
      <c r="K74" s="119"/>
      <c r="L74" s="119"/>
      <c r="M74" s="119"/>
      <c r="N74" s="119"/>
      <c r="O74" s="120"/>
      <c r="P74" s="120"/>
      <c r="Q74" s="120"/>
    </row>
    <row r="75" spans="1:17" ht="15.75">
      <c r="A75" s="104"/>
      <c r="B75" s="104"/>
      <c r="C75" s="29"/>
      <c r="D75" s="48"/>
      <c r="E75" s="52"/>
      <c r="F75" s="29"/>
      <c r="I75" s="119"/>
      <c r="J75" s="119"/>
      <c r="K75" s="119"/>
      <c r="L75" s="119"/>
      <c r="M75" s="119"/>
      <c r="N75" s="119"/>
      <c r="O75" s="120"/>
      <c r="P75" s="120"/>
      <c r="Q75" s="120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219361</v>
      </c>
    </row>
  </sheetData>
  <sheetProtection selectLockedCells="1" selectUnlockedCells="1"/>
  <mergeCells count="191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3:B73"/>
    <mergeCell ref="I73:Q73"/>
    <mergeCell ref="A74:B74"/>
    <mergeCell ref="I74:N74"/>
    <mergeCell ref="O74:Q74"/>
    <mergeCell ref="A75:B75"/>
    <mergeCell ref="I75:N75"/>
    <mergeCell ref="O75:Q75"/>
    <mergeCell ref="A70:B70"/>
    <mergeCell ref="A71:B71"/>
    <mergeCell ref="I71:N71"/>
    <mergeCell ref="O71:Q71"/>
    <mergeCell ref="A72:B72"/>
    <mergeCell ref="I72:J72"/>
    <mergeCell ref="K72:N72"/>
    <mergeCell ref="O72:P72"/>
    <mergeCell ref="A68:B68"/>
    <mergeCell ref="I68:J68"/>
    <mergeCell ref="K68:N68"/>
    <mergeCell ref="O68:P68"/>
    <mergeCell ref="A69:B69"/>
    <mergeCell ref="I69:J69"/>
    <mergeCell ref="K69:N69"/>
    <mergeCell ref="O69:P69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312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313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314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779158.4400000001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81182.98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779158.4400000001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13860.48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207721</v>
      </c>
      <c r="I20" s="79" t="s">
        <v>150</v>
      </c>
      <c r="J20" s="79"/>
      <c r="K20" s="79"/>
      <c r="L20" s="79"/>
      <c r="M20" s="79"/>
      <c r="N20" s="79"/>
      <c r="O20" s="25"/>
      <c r="P20" s="26">
        <v>34651.32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57422.04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571437.4400000001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81183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737754.4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316811.54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-166316.95999999996</v>
      </c>
      <c r="I28" s="84" t="s">
        <v>160</v>
      </c>
      <c r="J28" s="84"/>
      <c r="K28" s="84"/>
      <c r="L28" s="84"/>
      <c r="M28" s="84"/>
      <c r="N28" s="84"/>
      <c r="O28" s="25"/>
      <c r="P28" s="26">
        <v>56432.04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137615.04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96211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283232.8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81100.45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17820.65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7177.76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495.02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312</v>
      </c>
      <c r="H50" s="94"/>
      <c r="O50" s="72" t="s">
        <v>312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5</v>
      </c>
      <c r="B55" s="73"/>
      <c r="C55" s="29">
        <v>3056</v>
      </c>
      <c r="D55" s="48"/>
      <c r="E55" s="52">
        <v>101</v>
      </c>
      <c r="F55" s="29">
        <v>6584</v>
      </c>
      <c r="I55" s="105" t="s">
        <v>183</v>
      </c>
      <c r="J55" s="105"/>
      <c r="K55" s="106" t="s">
        <v>184</v>
      </c>
      <c r="L55" s="106"/>
      <c r="M55" s="106"/>
      <c r="N55" s="106"/>
      <c r="O55" s="107">
        <v>7224</v>
      </c>
      <c r="P55" s="107"/>
      <c r="Q55" s="54" t="s">
        <v>185</v>
      </c>
    </row>
    <row r="56" spans="1:17" ht="15.75" customHeight="1">
      <c r="A56" s="73">
        <v>10</v>
      </c>
      <c r="B56" s="73">
        <v>10</v>
      </c>
      <c r="C56" s="29">
        <v>2423</v>
      </c>
      <c r="D56" s="48"/>
      <c r="E56" s="52">
        <v>116</v>
      </c>
      <c r="F56" s="29">
        <v>32161</v>
      </c>
      <c r="I56" s="105" t="s">
        <v>315</v>
      </c>
      <c r="J56" s="105"/>
      <c r="K56" s="106" t="s">
        <v>190</v>
      </c>
      <c r="L56" s="106"/>
      <c r="M56" s="106"/>
      <c r="N56" s="106"/>
      <c r="O56" s="107">
        <v>4065</v>
      </c>
      <c r="P56" s="107"/>
      <c r="Q56" s="54" t="s">
        <v>186</v>
      </c>
    </row>
    <row r="57" spans="1:17" ht="15.75" customHeight="1">
      <c r="A57" s="73">
        <v>17</v>
      </c>
      <c r="B57" s="73">
        <v>17</v>
      </c>
      <c r="C57" s="29">
        <v>1626</v>
      </c>
      <c r="D57" s="48"/>
      <c r="E57" s="52">
        <v>117</v>
      </c>
      <c r="F57" s="29">
        <v>2168</v>
      </c>
      <c r="I57" s="105" t="s">
        <v>183</v>
      </c>
      <c r="J57" s="105"/>
      <c r="K57" s="106" t="s">
        <v>184</v>
      </c>
      <c r="L57" s="106"/>
      <c r="M57" s="106"/>
      <c r="N57" s="106"/>
      <c r="O57" s="107">
        <v>3387</v>
      </c>
      <c r="P57" s="107"/>
      <c r="Q57" s="54" t="s">
        <v>188</v>
      </c>
    </row>
    <row r="58" spans="1:17" ht="15.75" customHeight="1">
      <c r="A58" s="73">
        <v>18</v>
      </c>
      <c r="B58" s="73">
        <v>18</v>
      </c>
      <c r="C58" s="29">
        <v>3076</v>
      </c>
      <c r="D58" s="48"/>
      <c r="E58" s="52">
        <v>123</v>
      </c>
      <c r="F58" s="29">
        <v>62371</v>
      </c>
      <c r="G58" s="55"/>
      <c r="H58" s="55"/>
      <c r="I58" s="105" t="s">
        <v>316</v>
      </c>
      <c r="J58" s="105"/>
      <c r="K58" s="108" t="s">
        <v>317</v>
      </c>
      <c r="L58" s="108"/>
      <c r="M58" s="108"/>
      <c r="N58" s="108"/>
      <c r="O58" s="110">
        <v>8598</v>
      </c>
      <c r="P58" s="110"/>
      <c r="Q58" s="56" t="s">
        <v>194</v>
      </c>
    </row>
    <row r="59" spans="1:17" ht="15.75" customHeight="1">
      <c r="A59" s="73">
        <v>24</v>
      </c>
      <c r="B59" s="73">
        <v>24</v>
      </c>
      <c r="C59" s="29">
        <v>2159</v>
      </c>
      <c r="D59" s="48"/>
      <c r="E59" s="52">
        <v>124</v>
      </c>
      <c r="F59" s="29">
        <v>1941</v>
      </c>
      <c r="G59" s="57"/>
      <c r="H59" s="57"/>
      <c r="I59" s="105" t="s">
        <v>189</v>
      </c>
      <c r="J59" s="105"/>
      <c r="K59" s="106" t="s">
        <v>199</v>
      </c>
      <c r="L59" s="106"/>
      <c r="M59" s="106"/>
      <c r="N59" s="106"/>
      <c r="O59" s="107">
        <v>1216</v>
      </c>
      <c r="P59" s="107"/>
      <c r="Q59" s="54" t="s">
        <v>198</v>
      </c>
    </row>
    <row r="60" spans="1:17" ht="15.75" customHeight="1">
      <c r="A60" s="73">
        <v>29</v>
      </c>
      <c r="B60" s="73">
        <v>29</v>
      </c>
      <c r="C60" s="29">
        <v>1463</v>
      </c>
      <c r="D60" s="48"/>
      <c r="E60" s="52">
        <v>125</v>
      </c>
      <c r="F60" s="29">
        <v>1559</v>
      </c>
      <c r="G60" s="58"/>
      <c r="H60" s="58"/>
      <c r="I60" s="105" t="s">
        <v>189</v>
      </c>
      <c r="J60" s="105"/>
      <c r="K60" s="106" t="s">
        <v>199</v>
      </c>
      <c r="L60" s="106"/>
      <c r="M60" s="106"/>
      <c r="N60" s="106"/>
      <c r="O60" s="107">
        <v>1763</v>
      </c>
      <c r="P60" s="107"/>
      <c r="Q60" s="54" t="s">
        <v>198</v>
      </c>
    </row>
    <row r="61" spans="1:17" ht="15.75" customHeight="1">
      <c r="A61" s="73">
        <v>40</v>
      </c>
      <c r="B61" s="73">
        <v>40</v>
      </c>
      <c r="C61" s="29">
        <v>7430</v>
      </c>
      <c r="D61" s="48"/>
      <c r="E61" s="52">
        <v>131</v>
      </c>
      <c r="F61" s="29">
        <v>13586</v>
      </c>
      <c r="G61" s="58"/>
      <c r="H61" s="58"/>
      <c r="I61" s="105" t="s">
        <v>237</v>
      </c>
      <c r="J61" s="105"/>
      <c r="K61" s="108" t="s">
        <v>238</v>
      </c>
      <c r="L61" s="108"/>
      <c r="M61" s="108"/>
      <c r="N61" s="108"/>
      <c r="O61" s="109">
        <v>1075</v>
      </c>
      <c r="P61" s="109"/>
      <c r="Q61" s="56" t="s">
        <v>198</v>
      </c>
    </row>
    <row r="62" spans="1:17" ht="15.75" customHeight="1">
      <c r="A62" s="73">
        <v>44</v>
      </c>
      <c r="B62" s="73">
        <v>44</v>
      </c>
      <c r="C62" s="29">
        <v>1442</v>
      </c>
      <c r="D62" s="48"/>
      <c r="E62" s="52">
        <v>134</v>
      </c>
      <c r="F62" s="29">
        <v>3704</v>
      </c>
      <c r="G62" s="58"/>
      <c r="H62" s="58"/>
      <c r="I62" s="105" t="s">
        <v>183</v>
      </c>
      <c r="J62" s="105"/>
      <c r="K62" s="106" t="s">
        <v>184</v>
      </c>
      <c r="L62" s="106"/>
      <c r="M62" s="106"/>
      <c r="N62" s="106"/>
      <c r="O62" s="109">
        <v>7580</v>
      </c>
      <c r="P62" s="109"/>
      <c r="Q62" s="56" t="s">
        <v>204</v>
      </c>
    </row>
    <row r="63" spans="1:17" ht="15.75" customHeight="1">
      <c r="A63" s="73">
        <v>46</v>
      </c>
      <c r="B63" s="73">
        <v>46</v>
      </c>
      <c r="C63" s="29">
        <v>5088</v>
      </c>
      <c r="D63" s="48"/>
      <c r="E63" s="52">
        <v>142</v>
      </c>
      <c r="F63" s="29">
        <v>3378</v>
      </c>
      <c r="G63" s="58"/>
      <c r="H63" s="58"/>
      <c r="I63" s="105" t="s">
        <v>183</v>
      </c>
      <c r="J63" s="105"/>
      <c r="K63" s="106" t="s">
        <v>184</v>
      </c>
      <c r="L63" s="106"/>
      <c r="M63" s="106"/>
      <c r="N63" s="106"/>
      <c r="O63" s="109">
        <v>8821</v>
      </c>
      <c r="P63" s="109"/>
      <c r="Q63" s="56" t="s">
        <v>204</v>
      </c>
    </row>
    <row r="64" spans="1:17" ht="15.75" customHeight="1">
      <c r="A64" s="73">
        <v>48</v>
      </c>
      <c r="B64" s="73">
        <v>48</v>
      </c>
      <c r="C64" s="29">
        <v>3043</v>
      </c>
      <c r="D64" s="48"/>
      <c r="E64" s="52">
        <v>143</v>
      </c>
      <c r="F64" s="29">
        <v>1955</v>
      </c>
      <c r="G64" s="58"/>
      <c r="H64" s="58"/>
      <c r="I64" s="124"/>
      <c r="J64" s="124"/>
      <c r="K64" s="123" t="s">
        <v>318</v>
      </c>
      <c r="L64" s="123"/>
      <c r="M64" s="123"/>
      <c r="N64" s="123"/>
      <c r="O64" s="109">
        <v>36538</v>
      </c>
      <c r="P64" s="109"/>
      <c r="Q64" s="56" t="s">
        <v>205</v>
      </c>
    </row>
    <row r="65" spans="1:17" ht="15.75" customHeight="1">
      <c r="A65" s="73">
        <v>53</v>
      </c>
      <c r="B65" s="73">
        <v>53</v>
      </c>
      <c r="C65" s="29">
        <v>1936</v>
      </c>
      <c r="D65" s="48"/>
      <c r="E65" s="52">
        <v>165</v>
      </c>
      <c r="F65" s="29">
        <v>3164</v>
      </c>
      <c r="G65" s="58"/>
      <c r="H65" s="58"/>
      <c r="I65" s="105" t="s">
        <v>183</v>
      </c>
      <c r="J65" s="105"/>
      <c r="K65" s="106" t="s">
        <v>184</v>
      </c>
      <c r="L65" s="106"/>
      <c r="M65" s="106"/>
      <c r="N65" s="106"/>
      <c r="O65" s="109">
        <v>3002</v>
      </c>
      <c r="P65" s="109"/>
      <c r="Q65" s="56" t="s">
        <v>205</v>
      </c>
    </row>
    <row r="66" spans="1:17" ht="15.75" customHeight="1">
      <c r="A66" s="73">
        <v>60</v>
      </c>
      <c r="B66" s="73">
        <v>60</v>
      </c>
      <c r="C66" s="29">
        <v>4866</v>
      </c>
      <c r="D66" s="48"/>
      <c r="E66" s="52">
        <v>167</v>
      </c>
      <c r="F66" s="29">
        <v>1951</v>
      </c>
      <c r="G66" s="58"/>
      <c r="H66" s="58"/>
      <c r="I66" s="105" t="s">
        <v>189</v>
      </c>
      <c r="J66" s="105"/>
      <c r="K66" s="106" t="s">
        <v>199</v>
      </c>
      <c r="L66" s="106"/>
      <c r="M66" s="106"/>
      <c r="N66" s="106"/>
      <c r="O66" s="109">
        <v>435</v>
      </c>
      <c r="P66" s="109"/>
      <c r="Q66" s="59" t="s">
        <v>205</v>
      </c>
    </row>
    <row r="67" spans="1:17" ht="15.75" customHeight="1">
      <c r="A67" s="73">
        <v>67</v>
      </c>
      <c r="B67" s="73">
        <v>67</v>
      </c>
      <c r="C67" s="29">
        <v>8422</v>
      </c>
      <c r="D67" s="48"/>
      <c r="E67" s="52">
        <v>169</v>
      </c>
      <c r="F67" s="29">
        <v>3180</v>
      </c>
      <c r="G67" s="58"/>
      <c r="H67" s="58"/>
      <c r="I67" s="105" t="s">
        <v>189</v>
      </c>
      <c r="J67" s="105"/>
      <c r="K67" s="106" t="s">
        <v>199</v>
      </c>
      <c r="L67" s="106"/>
      <c r="M67" s="106"/>
      <c r="N67" s="106"/>
      <c r="O67" s="109">
        <v>1664</v>
      </c>
      <c r="P67" s="109"/>
      <c r="Q67" s="59" t="s">
        <v>206</v>
      </c>
    </row>
    <row r="68" spans="1:17" ht="16.5" customHeight="1">
      <c r="A68" s="73">
        <v>74</v>
      </c>
      <c r="B68" s="73">
        <v>74</v>
      </c>
      <c r="C68" s="29">
        <v>2123</v>
      </c>
      <c r="D68" s="48"/>
      <c r="E68" s="52">
        <v>179</v>
      </c>
      <c r="F68" s="29">
        <v>17064</v>
      </c>
      <c r="G68" s="58"/>
      <c r="H68" s="58"/>
      <c r="I68" s="105" t="s">
        <v>183</v>
      </c>
      <c r="J68" s="105"/>
      <c r="K68" s="106" t="s">
        <v>184</v>
      </c>
      <c r="L68" s="106"/>
      <c r="M68" s="106"/>
      <c r="N68" s="106"/>
      <c r="O68" s="109">
        <v>10843</v>
      </c>
      <c r="P68" s="109"/>
      <c r="Q68" s="56" t="s">
        <v>206</v>
      </c>
    </row>
    <row r="69" spans="1:17" ht="15.75" customHeight="1">
      <c r="A69" s="73">
        <v>92</v>
      </c>
      <c r="B69" s="73">
        <v>92</v>
      </c>
      <c r="C69" s="29">
        <v>4802</v>
      </c>
      <c r="D69" s="48"/>
      <c r="E69" s="52"/>
      <c r="F69" s="29"/>
      <c r="G69" s="58"/>
      <c r="H69" s="58"/>
      <c r="I69" s="111" t="s">
        <v>210</v>
      </c>
      <c r="J69" s="111"/>
      <c r="K69" s="111"/>
      <c r="L69" s="111"/>
      <c r="M69" s="111"/>
      <c r="N69" s="111"/>
      <c r="O69" s="112">
        <f>O57+O55+O58+O61+O62+O64+O63+O65+O66+O67+O56+O59+O60+O68</f>
        <v>96211</v>
      </c>
      <c r="P69" s="112"/>
      <c r="Q69" s="112"/>
    </row>
    <row r="70" spans="1:17" ht="15.75" customHeight="1">
      <c r="A70" s="104"/>
      <c r="B70" s="104"/>
      <c r="C70" s="29"/>
      <c r="D70" s="48"/>
      <c r="E70" s="52"/>
      <c r="F70" s="29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5.75" customHeight="1">
      <c r="A71" s="104"/>
      <c r="B71" s="104"/>
      <c r="C71" s="29"/>
      <c r="D71" s="48"/>
      <c r="E71" s="52"/>
      <c r="F71" s="29"/>
      <c r="I71" s="119"/>
      <c r="J71" s="119"/>
      <c r="K71" s="119"/>
      <c r="L71" s="119"/>
      <c r="M71" s="119"/>
      <c r="N71" s="119"/>
      <c r="O71" s="120"/>
      <c r="P71" s="120"/>
      <c r="Q71" s="120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6"/>
      <c r="P72" s="116"/>
      <c r="Q72" s="21"/>
    </row>
    <row r="73" spans="1:17" ht="15.75" customHeight="1">
      <c r="A73" s="104"/>
      <c r="B73" s="104"/>
      <c r="C73" s="29"/>
      <c r="D73" s="48"/>
      <c r="E73" s="52"/>
      <c r="F73" s="29"/>
      <c r="I73" s="128"/>
      <c r="J73" s="128"/>
      <c r="K73" s="128"/>
      <c r="L73" s="128"/>
      <c r="M73" s="128"/>
      <c r="N73" s="128"/>
      <c r="O73" s="128"/>
      <c r="P73" s="128"/>
      <c r="Q73" s="128"/>
    </row>
    <row r="74" spans="1:17" ht="15.75" customHeight="1">
      <c r="A74" s="104"/>
      <c r="B74" s="104"/>
      <c r="C74" s="29"/>
      <c r="D74" s="48"/>
      <c r="E74" s="52"/>
      <c r="F74" s="29"/>
      <c r="I74" s="119"/>
      <c r="J74" s="119"/>
      <c r="K74" s="119"/>
      <c r="L74" s="119"/>
      <c r="M74" s="119"/>
      <c r="N74" s="119"/>
      <c r="O74" s="120"/>
      <c r="P74" s="120"/>
      <c r="Q74" s="120"/>
    </row>
    <row r="75" spans="1:17" ht="15.75">
      <c r="A75" s="104"/>
      <c r="B75" s="104"/>
      <c r="C75" s="29"/>
      <c r="D75" s="48"/>
      <c r="E75" s="52"/>
      <c r="F75" s="29"/>
      <c r="I75" s="119"/>
      <c r="J75" s="119"/>
      <c r="K75" s="119"/>
      <c r="L75" s="119"/>
      <c r="M75" s="119"/>
      <c r="N75" s="119"/>
      <c r="O75" s="120"/>
      <c r="P75" s="120"/>
      <c r="Q75" s="120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207721</v>
      </c>
    </row>
  </sheetData>
  <sheetProtection selectLockedCells="1" selectUnlockedCells="1"/>
  <mergeCells count="194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4:B74"/>
    <mergeCell ref="I74:N74"/>
    <mergeCell ref="O74:Q74"/>
    <mergeCell ref="A75:B75"/>
    <mergeCell ref="I75:N75"/>
    <mergeCell ref="O75:Q75"/>
    <mergeCell ref="A72:B72"/>
    <mergeCell ref="I72:J72"/>
    <mergeCell ref="K72:N72"/>
    <mergeCell ref="O72:P72"/>
    <mergeCell ref="A73:B73"/>
    <mergeCell ref="I73:Q73"/>
    <mergeCell ref="A69:B69"/>
    <mergeCell ref="I69:N69"/>
    <mergeCell ref="O69:Q69"/>
    <mergeCell ref="A70:B70"/>
    <mergeCell ref="A71:B71"/>
    <mergeCell ref="I71:N71"/>
    <mergeCell ref="O71:Q71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2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319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320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321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197805.96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19332.62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12259.68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197805.96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3300.72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5698</v>
      </c>
      <c r="I20" s="79" t="s">
        <v>150</v>
      </c>
      <c r="J20" s="79"/>
      <c r="K20" s="79"/>
      <c r="L20" s="79"/>
      <c r="M20" s="79"/>
      <c r="N20" s="79"/>
      <c r="O20" s="25"/>
      <c r="P20" s="26">
        <v>8251.8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13674.36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192107.96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19332.6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186190.8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75444.46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5917.1600000000035</v>
      </c>
      <c r="I28" s="84" t="s">
        <v>160</v>
      </c>
      <c r="J28" s="84"/>
      <c r="K28" s="84"/>
      <c r="L28" s="84"/>
      <c r="M28" s="84"/>
      <c r="N28" s="84"/>
      <c r="O28" s="25"/>
      <c r="P28" s="26">
        <v>13438.56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32771.16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21156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67448.15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19313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4243.75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1709.29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117.88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319</v>
      </c>
      <c r="H50" s="94"/>
      <c r="O50" s="72" t="s">
        <v>319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3</v>
      </c>
      <c r="B55" s="73"/>
      <c r="C55" s="29">
        <v>3480</v>
      </c>
      <c r="D55" s="48"/>
      <c r="E55" s="52">
        <v>26</v>
      </c>
      <c r="F55" s="29">
        <v>2218</v>
      </c>
      <c r="I55" s="105" t="s">
        <v>254</v>
      </c>
      <c r="J55" s="105"/>
      <c r="K55" s="106" t="s">
        <v>184</v>
      </c>
      <c r="L55" s="106"/>
      <c r="M55" s="106"/>
      <c r="N55" s="106"/>
      <c r="O55" s="107">
        <v>1097</v>
      </c>
      <c r="P55" s="107"/>
      <c r="Q55" s="54" t="s">
        <v>255</v>
      </c>
    </row>
    <row r="56" spans="1:17" ht="15.75" customHeight="1">
      <c r="A56" s="73"/>
      <c r="B56" s="73"/>
      <c r="C56" s="29"/>
      <c r="D56" s="48"/>
      <c r="E56" s="52"/>
      <c r="F56" s="29"/>
      <c r="I56" s="105" t="s">
        <v>183</v>
      </c>
      <c r="J56" s="105"/>
      <c r="K56" s="106" t="s">
        <v>184</v>
      </c>
      <c r="L56" s="106"/>
      <c r="M56" s="106"/>
      <c r="N56" s="106"/>
      <c r="O56" s="107">
        <v>4966</v>
      </c>
      <c r="P56" s="107"/>
      <c r="Q56" s="54" t="s">
        <v>185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183</v>
      </c>
      <c r="J57" s="105"/>
      <c r="K57" s="106" t="s">
        <v>184</v>
      </c>
      <c r="L57" s="106"/>
      <c r="M57" s="106"/>
      <c r="N57" s="106"/>
      <c r="O57" s="107">
        <v>5118</v>
      </c>
      <c r="P57" s="107"/>
      <c r="Q57" s="54" t="s">
        <v>186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189</v>
      </c>
      <c r="J58" s="105"/>
      <c r="K58" s="106" t="s">
        <v>190</v>
      </c>
      <c r="L58" s="106"/>
      <c r="M58" s="106"/>
      <c r="N58" s="106"/>
      <c r="O58" s="107">
        <v>2423</v>
      </c>
      <c r="P58" s="107"/>
      <c r="Q58" s="54" t="s">
        <v>188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05" t="s">
        <v>217</v>
      </c>
      <c r="J59" s="105"/>
      <c r="K59" s="108" t="s">
        <v>322</v>
      </c>
      <c r="L59" s="108"/>
      <c r="M59" s="108"/>
      <c r="N59" s="108"/>
      <c r="O59" s="110">
        <v>7552</v>
      </c>
      <c r="P59" s="110"/>
      <c r="Q59" s="56" t="s">
        <v>194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23"/>
      <c r="L60" s="123"/>
      <c r="M60" s="123"/>
      <c r="N60" s="123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08"/>
      <c r="L65" s="108"/>
      <c r="M65" s="108"/>
      <c r="N65" s="108"/>
      <c r="O65" s="109"/>
      <c r="P65" s="109"/>
      <c r="Q65" s="56"/>
    </row>
    <row r="66" spans="1:8" ht="15.75" customHeight="1">
      <c r="A66" s="73"/>
      <c r="B66" s="73"/>
      <c r="C66" s="29"/>
      <c r="D66" s="48"/>
      <c r="E66" s="52"/>
      <c r="F66" s="29"/>
      <c r="G66" s="58"/>
      <c r="H66" s="58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11" t="s">
        <v>210</v>
      </c>
      <c r="J67" s="111"/>
      <c r="K67" s="111"/>
      <c r="L67" s="111"/>
      <c r="M67" s="111"/>
      <c r="N67" s="111"/>
      <c r="O67" s="112">
        <f>O55+O56+O57+O59+O60+O61+O62+O63+O64+O65+O58</f>
        <v>21156</v>
      </c>
      <c r="P67" s="112"/>
      <c r="Q67" s="11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14"/>
      <c r="J68" s="114"/>
      <c r="K68" s="115"/>
      <c r="L68" s="115"/>
      <c r="M68" s="115"/>
      <c r="N68" s="115"/>
      <c r="O68" s="116"/>
      <c r="P68" s="116"/>
      <c r="Q68" s="6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9"/>
      <c r="J69" s="119"/>
      <c r="K69" s="119"/>
      <c r="L69" s="119"/>
      <c r="M69" s="119"/>
      <c r="N69" s="119"/>
      <c r="O69" s="120"/>
      <c r="P69" s="120"/>
      <c r="Q69" s="120"/>
    </row>
    <row r="70" spans="1:17" ht="15.75" customHeight="1">
      <c r="A70" s="104"/>
      <c r="B70" s="104"/>
      <c r="C70" s="29"/>
      <c r="D70" s="48"/>
      <c r="E70" s="52"/>
      <c r="F70" s="29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5.75" customHeight="1">
      <c r="A71" s="104"/>
      <c r="B71" s="104"/>
      <c r="C71" s="29"/>
      <c r="D71" s="48"/>
      <c r="E71" s="52"/>
      <c r="F71" s="29"/>
      <c r="I71" s="119"/>
      <c r="J71" s="119"/>
      <c r="K71" s="119"/>
      <c r="L71" s="119"/>
      <c r="M71" s="119"/>
      <c r="N71" s="119"/>
      <c r="O71" s="120"/>
      <c r="P71" s="120"/>
      <c r="Q71" s="120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6"/>
      <c r="P72" s="116"/>
      <c r="Q72" s="21"/>
    </row>
    <row r="73" spans="1:17" ht="15.75" customHeight="1">
      <c r="A73" s="104"/>
      <c r="B73" s="104"/>
      <c r="C73" s="29"/>
      <c r="D73" s="48"/>
      <c r="E73" s="52"/>
      <c r="F73" s="29"/>
      <c r="I73" s="128"/>
      <c r="J73" s="128"/>
      <c r="K73" s="128"/>
      <c r="L73" s="128"/>
      <c r="M73" s="128"/>
      <c r="N73" s="128"/>
      <c r="O73" s="128"/>
      <c r="P73" s="128"/>
      <c r="Q73" s="128"/>
    </row>
    <row r="74" spans="1:17" ht="15.75" customHeight="1">
      <c r="A74" s="104"/>
      <c r="B74" s="104"/>
      <c r="C74" s="29"/>
      <c r="D74" s="48"/>
      <c r="E74" s="52"/>
      <c r="F74" s="29"/>
      <c r="I74" s="119"/>
      <c r="J74" s="119"/>
      <c r="K74" s="119"/>
      <c r="L74" s="119"/>
      <c r="M74" s="119"/>
      <c r="N74" s="119"/>
      <c r="O74" s="120"/>
      <c r="P74" s="120"/>
      <c r="Q74" s="120"/>
    </row>
    <row r="75" spans="1:17" ht="15.75">
      <c r="A75" s="104"/>
      <c r="B75" s="104"/>
      <c r="C75" s="29"/>
      <c r="D75" s="48"/>
      <c r="E75" s="52"/>
      <c r="F75" s="29"/>
      <c r="I75" s="119"/>
      <c r="J75" s="119"/>
      <c r="K75" s="119"/>
      <c r="L75" s="119"/>
      <c r="M75" s="119"/>
      <c r="N75" s="119"/>
      <c r="O75" s="120"/>
      <c r="P75" s="120"/>
      <c r="Q75" s="120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5698</v>
      </c>
    </row>
  </sheetData>
  <sheetProtection selectLockedCells="1" selectUnlockedCells="1"/>
  <mergeCells count="190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3:B73"/>
    <mergeCell ref="I73:Q73"/>
    <mergeCell ref="A74:B74"/>
    <mergeCell ref="I74:N74"/>
    <mergeCell ref="O74:Q74"/>
    <mergeCell ref="A75:B75"/>
    <mergeCell ref="I75:N75"/>
    <mergeCell ref="O75:Q75"/>
    <mergeCell ref="A70:B70"/>
    <mergeCell ref="A71:B71"/>
    <mergeCell ref="I71:N71"/>
    <mergeCell ref="O71:Q71"/>
    <mergeCell ref="A72:B72"/>
    <mergeCell ref="I72:J72"/>
    <mergeCell ref="K72:N72"/>
    <mergeCell ref="O72:P72"/>
    <mergeCell ref="A68:B68"/>
    <mergeCell ref="I68:J68"/>
    <mergeCell ref="K68:N68"/>
    <mergeCell ref="O68:P68"/>
    <mergeCell ref="A69:B69"/>
    <mergeCell ref="I69:N69"/>
    <mergeCell ref="O69:Q69"/>
    <mergeCell ref="A65:B65"/>
    <mergeCell ref="I65:J65"/>
    <mergeCell ref="K65:N65"/>
    <mergeCell ref="O65:P65"/>
    <mergeCell ref="A66:B66"/>
    <mergeCell ref="A67:B67"/>
    <mergeCell ref="I67:N67"/>
    <mergeCell ref="O67:Q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323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324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325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394787.63999999996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41134.18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394787.63999999996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7022.88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114065</v>
      </c>
      <c r="I20" s="79" t="s">
        <v>150</v>
      </c>
      <c r="J20" s="79"/>
      <c r="K20" s="79"/>
      <c r="L20" s="79"/>
      <c r="M20" s="79"/>
      <c r="N20" s="79"/>
      <c r="O20" s="25"/>
      <c r="P20" s="26">
        <v>17557.32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29094.84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280722.63999999996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41134.2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457911.1999999999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160523.54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-177188.55999999994</v>
      </c>
      <c r="I28" s="84" t="s">
        <v>160</v>
      </c>
      <c r="J28" s="84"/>
      <c r="K28" s="84"/>
      <c r="L28" s="84"/>
      <c r="M28" s="84"/>
      <c r="N28" s="84"/>
      <c r="O28" s="25"/>
      <c r="P28" s="26">
        <v>28593.24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69727.44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132851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143509.7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41092.35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9029.45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3636.86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250.82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917.86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323</v>
      </c>
      <c r="H50" s="94"/>
      <c r="O50" s="72" t="s">
        <v>323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3</v>
      </c>
      <c r="B55" s="73"/>
      <c r="C55" s="29">
        <v>2498</v>
      </c>
      <c r="D55" s="48"/>
      <c r="E55" s="52">
        <v>65</v>
      </c>
      <c r="F55" s="29">
        <v>3390</v>
      </c>
      <c r="I55" s="105" t="s">
        <v>326</v>
      </c>
      <c r="J55" s="105"/>
      <c r="K55" s="106" t="s">
        <v>190</v>
      </c>
      <c r="L55" s="106"/>
      <c r="M55" s="106"/>
      <c r="N55" s="106"/>
      <c r="O55" s="107">
        <v>14808</v>
      </c>
      <c r="P55" s="107"/>
      <c r="Q55" s="54" t="s">
        <v>186</v>
      </c>
    </row>
    <row r="56" spans="1:17" ht="15.75" customHeight="1">
      <c r="A56" s="73">
        <v>24</v>
      </c>
      <c r="B56" s="73">
        <v>24</v>
      </c>
      <c r="C56" s="29">
        <v>2679</v>
      </c>
      <c r="D56" s="48"/>
      <c r="E56" s="52">
        <v>73</v>
      </c>
      <c r="F56" s="29">
        <v>3611</v>
      </c>
      <c r="I56" s="105" t="s">
        <v>183</v>
      </c>
      <c r="J56" s="105"/>
      <c r="K56" s="106" t="s">
        <v>184</v>
      </c>
      <c r="L56" s="106"/>
      <c r="M56" s="106"/>
      <c r="N56" s="106"/>
      <c r="O56" s="107">
        <v>2632</v>
      </c>
      <c r="P56" s="107"/>
      <c r="Q56" s="54" t="s">
        <v>188</v>
      </c>
    </row>
    <row r="57" spans="1:17" ht="15.75" customHeight="1">
      <c r="A57" s="73">
        <v>28</v>
      </c>
      <c r="B57" s="73">
        <v>28</v>
      </c>
      <c r="C57" s="29">
        <v>7597</v>
      </c>
      <c r="D57" s="48"/>
      <c r="E57" s="52">
        <v>74</v>
      </c>
      <c r="F57" s="29">
        <v>30443</v>
      </c>
      <c r="I57" s="105" t="s">
        <v>183</v>
      </c>
      <c r="J57" s="105"/>
      <c r="K57" s="106" t="s">
        <v>184</v>
      </c>
      <c r="L57" s="106"/>
      <c r="M57" s="106"/>
      <c r="N57" s="106"/>
      <c r="O57" s="107">
        <v>10601</v>
      </c>
      <c r="P57" s="107"/>
      <c r="Q57" s="54" t="s">
        <v>191</v>
      </c>
    </row>
    <row r="58" spans="1:17" ht="15.75" customHeight="1">
      <c r="A58" s="73">
        <v>34</v>
      </c>
      <c r="B58" s="73">
        <v>34</v>
      </c>
      <c r="C58" s="29">
        <v>30857</v>
      </c>
      <c r="D58" s="48"/>
      <c r="E58" s="52">
        <v>77</v>
      </c>
      <c r="F58" s="29">
        <v>17469</v>
      </c>
      <c r="G58" s="55"/>
      <c r="H58" s="55"/>
      <c r="I58" s="105" t="s">
        <v>195</v>
      </c>
      <c r="J58" s="105"/>
      <c r="K58" s="130" t="s">
        <v>327</v>
      </c>
      <c r="L58" s="130"/>
      <c r="M58" s="130"/>
      <c r="N58" s="130"/>
      <c r="O58" s="121">
        <v>7108</v>
      </c>
      <c r="P58" s="121"/>
      <c r="Q58" s="63" t="s">
        <v>194</v>
      </c>
    </row>
    <row r="59" spans="1:17" ht="15.75" customHeight="1">
      <c r="A59" s="73">
        <v>48</v>
      </c>
      <c r="B59" s="73">
        <v>48</v>
      </c>
      <c r="C59" s="29">
        <v>12891</v>
      </c>
      <c r="D59" s="48"/>
      <c r="E59" s="52">
        <v>86</v>
      </c>
      <c r="F59" s="29">
        <v>2630</v>
      </c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21">
        <v>14108</v>
      </c>
      <c r="P59" s="121"/>
      <c r="Q59" s="63" t="s">
        <v>202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328</v>
      </c>
      <c r="J60" s="105"/>
      <c r="K60" s="123" t="s">
        <v>293</v>
      </c>
      <c r="L60" s="123"/>
      <c r="M60" s="123"/>
      <c r="N60" s="123"/>
      <c r="O60" s="109">
        <v>2266</v>
      </c>
      <c r="P60" s="109"/>
      <c r="Q60" s="56" t="s">
        <v>202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09">
        <v>7246</v>
      </c>
      <c r="P61" s="109"/>
      <c r="Q61" s="56" t="s">
        <v>204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05" t="s">
        <v>329</v>
      </c>
      <c r="J62" s="105"/>
      <c r="K62" s="108" t="s">
        <v>330</v>
      </c>
      <c r="L62" s="108"/>
      <c r="M62" s="108"/>
      <c r="N62" s="108"/>
      <c r="O62" s="109">
        <v>39857</v>
      </c>
      <c r="P62" s="109"/>
      <c r="Q62" s="56" t="s">
        <v>204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05" t="s">
        <v>189</v>
      </c>
      <c r="J63" s="105"/>
      <c r="K63" s="106" t="s">
        <v>190</v>
      </c>
      <c r="L63" s="106"/>
      <c r="M63" s="106"/>
      <c r="N63" s="106"/>
      <c r="O63" s="121">
        <v>445</v>
      </c>
      <c r="P63" s="121"/>
      <c r="Q63" s="54" t="s">
        <v>204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23" t="s">
        <v>331</v>
      </c>
      <c r="L64" s="123"/>
      <c r="M64" s="123"/>
      <c r="N64" s="123"/>
      <c r="O64" s="109">
        <v>22420</v>
      </c>
      <c r="P64" s="109"/>
      <c r="Q64" s="56" t="s">
        <v>205</v>
      </c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05" t="s">
        <v>183</v>
      </c>
      <c r="J65" s="105"/>
      <c r="K65" s="106" t="s">
        <v>184</v>
      </c>
      <c r="L65" s="106"/>
      <c r="M65" s="106"/>
      <c r="N65" s="106"/>
      <c r="O65" s="109">
        <v>3783</v>
      </c>
      <c r="P65" s="109"/>
      <c r="Q65" s="56" t="s">
        <v>205</v>
      </c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05" t="s">
        <v>189</v>
      </c>
      <c r="J66" s="105"/>
      <c r="K66" s="106" t="s">
        <v>199</v>
      </c>
      <c r="L66" s="106"/>
      <c r="M66" s="106"/>
      <c r="N66" s="106"/>
      <c r="O66" s="109">
        <v>1251</v>
      </c>
      <c r="P66" s="109"/>
      <c r="Q66" s="59" t="s">
        <v>206</v>
      </c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05" t="s">
        <v>183</v>
      </c>
      <c r="J67" s="105"/>
      <c r="K67" s="106" t="s">
        <v>184</v>
      </c>
      <c r="L67" s="106"/>
      <c r="M67" s="106"/>
      <c r="N67" s="106"/>
      <c r="O67" s="109">
        <v>786</v>
      </c>
      <c r="P67" s="109"/>
      <c r="Q67" s="56" t="s">
        <v>206</v>
      </c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05" t="s">
        <v>183</v>
      </c>
      <c r="J68" s="105"/>
      <c r="K68" s="106" t="s">
        <v>184</v>
      </c>
      <c r="L68" s="106"/>
      <c r="M68" s="106"/>
      <c r="N68" s="106"/>
      <c r="O68" s="109">
        <v>5540</v>
      </c>
      <c r="P68" s="109"/>
      <c r="Q68" s="56" t="s">
        <v>206</v>
      </c>
    </row>
    <row r="69" spans="1:8" ht="15.75" customHeight="1">
      <c r="A69" s="73"/>
      <c r="B69" s="73"/>
      <c r="C69" s="29"/>
      <c r="D69" s="48"/>
      <c r="E69" s="52"/>
      <c r="F69" s="29"/>
      <c r="G69" s="58"/>
      <c r="H69" s="58"/>
    </row>
    <row r="70" spans="1:17" ht="15.75" customHeight="1">
      <c r="A70" s="104"/>
      <c r="B70" s="104"/>
      <c r="C70" s="29"/>
      <c r="D70" s="48"/>
      <c r="E70" s="52"/>
      <c r="F70" s="29"/>
      <c r="I70" s="111" t="s">
        <v>210</v>
      </c>
      <c r="J70" s="111"/>
      <c r="K70" s="111"/>
      <c r="L70" s="111"/>
      <c r="M70" s="111"/>
      <c r="N70" s="111"/>
      <c r="O70" s="112">
        <f>O57+O56+O58+O60+O62+O64+O65+O66+O67+O59+O61+O55+O63+O68</f>
        <v>132851</v>
      </c>
      <c r="P70" s="112"/>
      <c r="Q70" s="112"/>
    </row>
    <row r="71" spans="1:17" ht="15.75" customHeight="1">
      <c r="A71" s="104"/>
      <c r="B71" s="104"/>
      <c r="C71" s="29"/>
      <c r="D71" s="48"/>
      <c r="E71" s="52"/>
      <c r="F71" s="29"/>
      <c r="I71" s="119"/>
      <c r="J71" s="119"/>
      <c r="K71" s="119"/>
      <c r="L71" s="119"/>
      <c r="M71" s="119"/>
      <c r="N71" s="119"/>
      <c r="O71" s="120"/>
      <c r="P71" s="120"/>
      <c r="Q71" s="120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6"/>
      <c r="P72" s="116"/>
      <c r="Q72" s="21"/>
    </row>
    <row r="73" spans="1:17" ht="15.75" customHeight="1">
      <c r="A73" s="104"/>
      <c r="B73" s="104"/>
      <c r="C73" s="29"/>
      <c r="D73" s="48"/>
      <c r="E73" s="52"/>
      <c r="F73" s="29"/>
      <c r="I73" s="128"/>
      <c r="J73" s="128"/>
      <c r="K73" s="128"/>
      <c r="L73" s="128"/>
      <c r="M73" s="128"/>
      <c r="N73" s="128"/>
      <c r="O73" s="128"/>
      <c r="P73" s="128"/>
      <c r="Q73" s="128"/>
    </row>
    <row r="74" spans="1:17" ht="15.75" customHeight="1">
      <c r="A74" s="104"/>
      <c r="B74" s="104"/>
      <c r="C74" s="29"/>
      <c r="D74" s="48"/>
      <c r="E74" s="52"/>
      <c r="F74" s="29"/>
      <c r="I74" s="119"/>
      <c r="J74" s="119"/>
      <c r="K74" s="119"/>
      <c r="L74" s="119"/>
      <c r="M74" s="119"/>
      <c r="N74" s="119"/>
      <c r="O74" s="120"/>
      <c r="P74" s="120"/>
      <c r="Q74" s="120"/>
    </row>
    <row r="75" spans="1:17" ht="15.75">
      <c r="A75" s="104"/>
      <c r="B75" s="104"/>
      <c r="C75" s="29"/>
      <c r="D75" s="48"/>
      <c r="E75" s="52"/>
      <c r="F75" s="29"/>
      <c r="I75" s="119"/>
      <c r="J75" s="119"/>
      <c r="K75" s="119"/>
      <c r="L75" s="119"/>
      <c r="M75" s="119"/>
      <c r="N75" s="119"/>
      <c r="O75" s="120"/>
      <c r="P75" s="120"/>
      <c r="Q75" s="120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114065</v>
      </c>
    </row>
  </sheetData>
  <sheetProtection selectLockedCells="1" selectUnlockedCells="1"/>
  <mergeCells count="194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4:B74"/>
    <mergeCell ref="I74:N74"/>
    <mergeCell ref="O74:Q74"/>
    <mergeCell ref="A75:B75"/>
    <mergeCell ref="I75:N75"/>
    <mergeCell ref="O75:Q75"/>
    <mergeCell ref="A72:B72"/>
    <mergeCell ref="I72:J72"/>
    <mergeCell ref="K72:N72"/>
    <mergeCell ref="O72:P72"/>
    <mergeCell ref="A73:B73"/>
    <mergeCell ref="I73:Q73"/>
    <mergeCell ref="A69:B69"/>
    <mergeCell ref="A70:B70"/>
    <mergeCell ref="I70:N70"/>
    <mergeCell ref="O70:Q70"/>
    <mergeCell ref="A71:B71"/>
    <mergeCell ref="I71:N71"/>
    <mergeCell ref="O71:Q71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332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333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334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459412.67999999993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47867.7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459412.67999999993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8172.48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54981</v>
      </c>
      <c r="I20" s="79" t="s">
        <v>150</v>
      </c>
      <c r="J20" s="79"/>
      <c r="K20" s="79"/>
      <c r="L20" s="79"/>
      <c r="M20" s="79"/>
      <c r="N20" s="79"/>
      <c r="O20" s="25"/>
      <c r="P20" s="26">
        <v>20431.32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33857.64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404431.67999999993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47867.64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630573.2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186800.58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-226141.52000000002</v>
      </c>
      <c r="I28" s="84" t="s">
        <v>160</v>
      </c>
      <c r="J28" s="84"/>
      <c r="K28" s="84"/>
      <c r="L28" s="84"/>
      <c r="M28" s="84"/>
      <c r="N28" s="84"/>
      <c r="O28" s="25"/>
      <c r="P28" s="26">
        <v>33273.84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81141.48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252302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167001.72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47819.02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10507.54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4232.2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291.88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332</v>
      </c>
      <c r="H50" s="94"/>
      <c r="O50" s="72" t="s">
        <v>332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3</v>
      </c>
      <c r="B55" s="73"/>
      <c r="C55" s="29">
        <v>2026</v>
      </c>
      <c r="D55" s="48"/>
      <c r="E55" s="52">
        <v>74</v>
      </c>
      <c r="F55" s="29">
        <v>3260</v>
      </c>
      <c r="I55" s="105" t="s">
        <v>254</v>
      </c>
      <c r="J55" s="105"/>
      <c r="K55" s="106" t="s">
        <v>184</v>
      </c>
      <c r="L55" s="106"/>
      <c r="M55" s="106"/>
      <c r="N55" s="106"/>
      <c r="O55" s="107">
        <v>16721</v>
      </c>
      <c r="P55" s="107"/>
      <c r="Q55" s="54" t="s">
        <v>255</v>
      </c>
    </row>
    <row r="56" spans="1:17" ht="15.75" customHeight="1">
      <c r="A56" s="73">
        <v>15</v>
      </c>
      <c r="B56" s="73">
        <v>15</v>
      </c>
      <c r="C56" s="29">
        <v>6548</v>
      </c>
      <c r="D56" s="48"/>
      <c r="E56" s="52">
        <v>81</v>
      </c>
      <c r="F56" s="29">
        <v>2713</v>
      </c>
      <c r="I56" s="105" t="s">
        <v>183</v>
      </c>
      <c r="J56" s="105"/>
      <c r="K56" s="106" t="s">
        <v>184</v>
      </c>
      <c r="L56" s="106"/>
      <c r="M56" s="106"/>
      <c r="N56" s="106"/>
      <c r="O56" s="107">
        <v>7437</v>
      </c>
      <c r="P56" s="107"/>
      <c r="Q56" s="54" t="s">
        <v>185</v>
      </c>
    </row>
    <row r="57" spans="1:17" ht="15.75" customHeight="1">
      <c r="A57" s="73">
        <v>33</v>
      </c>
      <c r="B57" s="73">
        <v>33</v>
      </c>
      <c r="C57" s="29">
        <v>2875</v>
      </c>
      <c r="D57" s="48"/>
      <c r="E57" s="52">
        <v>83</v>
      </c>
      <c r="F57" s="29">
        <v>6289</v>
      </c>
      <c r="I57" s="105" t="s">
        <v>183</v>
      </c>
      <c r="J57" s="105"/>
      <c r="K57" s="106" t="s">
        <v>184</v>
      </c>
      <c r="L57" s="106"/>
      <c r="M57" s="106"/>
      <c r="N57" s="106"/>
      <c r="O57" s="107">
        <v>6211</v>
      </c>
      <c r="P57" s="107"/>
      <c r="Q57" s="59" t="s">
        <v>187</v>
      </c>
    </row>
    <row r="58" spans="1:17" ht="15.75" customHeight="1">
      <c r="A58" s="73">
        <v>34</v>
      </c>
      <c r="B58" s="73">
        <v>34</v>
      </c>
      <c r="C58" s="29">
        <v>2074</v>
      </c>
      <c r="D58" s="48"/>
      <c r="E58" s="52">
        <v>85</v>
      </c>
      <c r="F58" s="29">
        <v>3745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7">
        <v>14444</v>
      </c>
      <c r="P58" s="107"/>
      <c r="Q58" s="59" t="s">
        <v>188</v>
      </c>
    </row>
    <row r="59" spans="1:17" ht="15.75" customHeight="1">
      <c r="A59" s="73">
        <v>42</v>
      </c>
      <c r="B59" s="73">
        <v>42</v>
      </c>
      <c r="C59" s="29">
        <v>1945</v>
      </c>
      <c r="D59" s="48"/>
      <c r="E59" s="52">
        <v>87</v>
      </c>
      <c r="F59" s="29">
        <v>3188</v>
      </c>
      <c r="G59" s="57"/>
      <c r="H59" s="57"/>
      <c r="I59" s="105" t="s">
        <v>195</v>
      </c>
      <c r="J59" s="105"/>
      <c r="K59" s="123" t="s">
        <v>335</v>
      </c>
      <c r="L59" s="123"/>
      <c r="M59" s="123"/>
      <c r="N59" s="123"/>
      <c r="O59" s="109">
        <v>28967</v>
      </c>
      <c r="P59" s="109"/>
      <c r="Q59" s="56" t="s">
        <v>188</v>
      </c>
    </row>
    <row r="60" spans="1:17" ht="15.75" customHeight="1">
      <c r="A60" s="73">
        <v>47</v>
      </c>
      <c r="B60" s="73">
        <v>47</v>
      </c>
      <c r="C60" s="29">
        <v>1098</v>
      </c>
      <c r="D60" s="48"/>
      <c r="E60" s="52">
        <v>90</v>
      </c>
      <c r="F60" s="29">
        <v>1731</v>
      </c>
      <c r="G60" s="58"/>
      <c r="H60" s="58"/>
      <c r="I60" s="122"/>
      <c r="J60" s="122"/>
      <c r="K60" s="123" t="s">
        <v>336</v>
      </c>
      <c r="L60" s="123"/>
      <c r="M60" s="123"/>
      <c r="N60" s="123"/>
      <c r="O60" s="109">
        <v>123600</v>
      </c>
      <c r="P60" s="109"/>
      <c r="Q60" s="56" t="s">
        <v>188</v>
      </c>
    </row>
    <row r="61" spans="1:17" ht="15.75" customHeight="1">
      <c r="A61" s="73">
        <v>48</v>
      </c>
      <c r="B61" s="73">
        <v>48</v>
      </c>
      <c r="C61" s="29">
        <v>1556</v>
      </c>
      <c r="D61" s="48"/>
      <c r="E61" s="52">
        <v>94</v>
      </c>
      <c r="F61" s="29">
        <v>10438</v>
      </c>
      <c r="G61" s="58"/>
      <c r="H61" s="58"/>
      <c r="I61" s="105" t="s">
        <v>258</v>
      </c>
      <c r="J61" s="105"/>
      <c r="K61" s="106" t="s">
        <v>190</v>
      </c>
      <c r="L61" s="106"/>
      <c r="M61" s="106"/>
      <c r="N61" s="106"/>
      <c r="O61" s="107">
        <v>1240</v>
      </c>
      <c r="P61" s="107"/>
      <c r="Q61" s="54" t="s">
        <v>188</v>
      </c>
    </row>
    <row r="62" spans="1:17" ht="15.75" customHeight="1">
      <c r="A62" s="73">
        <v>62</v>
      </c>
      <c r="B62" s="73">
        <v>62</v>
      </c>
      <c r="C62" s="29">
        <v>1160</v>
      </c>
      <c r="D62" s="48"/>
      <c r="E62" s="52">
        <v>101</v>
      </c>
      <c r="F62" s="29">
        <v>1473</v>
      </c>
      <c r="G62" s="58"/>
      <c r="H62" s="58"/>
      <c r="I62" s="105" t="s">
        <v>195</v>
      </c>
      <c r="J62" s="105"/>
      <c r="K62" s="130" t="s">
        <v>337</v>
      </c>
      <c r="L62" s="130"/>
      <c r="M62" s="130"/>
      <c r="N62" s="130"/>
      <c r="O62" s="107">
        <v>29752</v>
      </c>
      <c r="P62" s="107"/>
      <c r="Q62" s="63" t="s">
        <v>194</v>
      </c>
    </row>
    <row r="63" spans="1:17" ht="15.75" customHeight="1">
      <c r="A63" s="73">
        <v>68</v>
      </c>
      <c r="B63" s="73">
        <v>68</v>
      </c>
      <c r="C63" s="29">
        <v>2862</v>
      </c>
      <c r="D63" s="48"/>
      <c r="E63" s="52"/>
      <c r="F63" s="29"/>
      <c r="G63" s="58"/>
      <c r="H63" s="58"/>
      <c r="I63" s="105" t="s">
        <v>192</v>
      </c>
      <c r="J63" s="105"/>
      <c r="K63" s="108" t="s">
        <v>338</v>
      </c>
      <c r="L63" s="108"/>
      <c r="M63" s="108"/>
      <c r="N63" s="108"/>
      <c r="O63" s="109">
        <v>1006</v>
      </c>
      <c r="P63" s="109"/>
      <c r="Q63" s="56" t="s">
        <v>198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05" t="s">
        <v>237</v>
      </c>
      <c r="J64" s="105"/>
      <c r="K64" s="108" t="s">
        <v>238</v>
      </c>
      <c r="L64" s="108"/>
      <c r="M64" s="108"/>
      <c r="N64" s="108"/>
      <c r="O64" s="109">
        <v>1240</v>
      </c>
      <c r="P64" s="109"/>
      <c r="Q64" s="56" t="s">
        <v>198</v>
      </c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05" t="s">
        <v>183</v>
      </c>
      <c r="J65" s="105"/>
      <c r="K65" s="106" t="s">
        <v>184</v>
      </c>
      <c r="L65" s="106"/>
      <c r="M65" s="106"/>
      <c r="N65" s="106"/>
      <c r="O65" s="121">
        <v>8528</v>
      </c>
      <c r="P65" s="121"/>
      <c r="Q65" s="63" t="s">
        <v>202</v>
      </c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05" t="s">
        <v>183</v>
      </c>
      <c r="J66" s="105"/>
      <c r="K66" s="106" t="s">
        <v>184</v>
      </c>
      <c r="L66" s="106"/>
      <c r="M66" s="106"/>
      <c r="N66" s="106"/>
      <c r="O66" s="109">
        <v>1152</v>
      </c>
      <c r="P66" s="109"/>
      <c r="Q66" s="56" t="s">
        <v>205</v>
      </c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05" t="s">
        <v>183</v>
      </c>
      <c r="J67" s="105"/>
      <c r="K67" s="106" t="s">
        <v>184</v>
      </c>
      <c r="L67" s="106"/>
      <c r="M67" s="106"/>
      <c r="N67" s="106"/>
      <c r="O67" s="109">
        <v>1509</v>
      </c>
      <c r="P67" s="109"/>
      <c r="Q67" s="56" t="s">
        <v>205</v>
      </c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05" t="s">
        <v>189</v>
      </c>
      <c r="J68" s="105"/>
      <c r="K68" s="106" t="s">
        <v>199</v>
      </c>
      <c r="L68" s="106"/>
      <c r="M68" s="106"/>
      <c r="N68" s="106"/>
      <c r="O68" s="109">
        <v>4823</v>
      </c>
      <c r="P68" s="109"/>
      <c r="Q68" s="59" t="s">
        <v>205</v>
      </c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05" t="s">
        <v>189</v>
      </c>
      <c r="J69" s="105"/>
      <c r="K69" s="106" t="s">
        <v>199</v>
      </c>
      <c r="L69" s="106"/>
      <c r="M69" s="106"/>
      <c r="N69" s="106"/>
      <c r="O69" s="109">
        <v>451</v>
      </c>
      <c r="P69" s="109"/>
      <c r="Q69" s="59" t="s">
        <v>206</v>
      </c>
    </row>
    <row r="70" spans="1:17" ht="15.75" customHeight="1">
      <c r="A70" s="104"/>
      <c r="B70" s="104"/>
      <c r="C70" s="29"/>
      <c r="D70" s="48"/>
      <c r="E70" s="52"/>
      <c r="F70" s="29"/>
      <c r="I70" s="105" t="s">
        <v>183</v>
      </c>
      <c r="J70" s="105"/>
      <c r="K70" s="106" t="s">
        <v>184</v>
      </c>
      <c r="L70" s="106"/>
      <c r="M70" s="106"/>
      <c r="N70" s="106"/>
      <c r="O70" s="109">
        <v>5221</v>
      </c>
      <c r="P70" s="109"/>
      <c r="Q70" s="56" t="s">
        <v>206</v>
      </c>
    </row>
    <row r="71" spans="1:17" ht="15.75" customHeight="1">
      <c r="A71" s="104"/>
      <c r="B71" s="104"/>
      <c r="C71" s="29"/>
      <c r="D71" s="48"/>
      <c r="E71" s="52"/>
      <c r="F71" s="29"/>
      <c r="I71" s="111" t="s">
        <v>210</v>
      </c>
      <c r="J71" s="111"/>
      <c r="K71" s="111"/>
      <c r="L71" s="111"/>
      <c r="M71" s="111"/>
      <c r="N71" s="111"/>
      <c r="O71" s="112">
        <f>O55+O56+O57+O58+O59+O60+O62+O63+O64+O66+O65+O67+O61+O68+O69+O70</f>
        <v>252302</v>
      </c>
      <c r="P71" s="112"/>
      <c r="Q71" s="112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6"/>
      <c r="P72" s="116"/>
      <c r="Q72" s="21"/>
    </row>
    <row r="73" spans="1:17" ht="15.75" customHeight="1">
      <c r="A73" s="104"/>
      <c r="B73" s="104"/>
      <c r="C73" s="29"/>
      <c r="D73" s="48"/>
      <c r="E73" s="52"/>
      <c r="F73" s="29"/>
      <c r="I73" s="128"/>
      <c r="J73" s="128"/>
      <c r="K73" s="128"/>
      <c r="L73" s="128"/>
      <c r="M73" s="128"/>
      <c r="N73" s="128"/>
      <c r="O73" s="128"/>
      <c r="P73" s="128"/>
      <c r="Q73" s="128"/>
    </row>
    <row r="74" spans="1:17" ht="15.75" customHeight="1">
      <c r="A74" s="104"/>
      <c r="B74" s="104"/>
      <c r="C74" s="29"/>
      <c r="D74" s="48"/>
      <c r="E74" s="52"/>
      <c r="F74" s="29"/>
      <c r="I74" s="119"/>
      <c r="J74" s="119"/>
      <c r="K74" s="119"/>
      <c r="L74" s="119"/>
      <c r="M74" s="119"/>
      <c r="N74" s="119"/>
      <c r="O74" s="120"/>
      <c r="P74" s="120"/>
      <c r="Q74" s="120"/>
    </row>
    <row r="75" spans="1:17" ht="15.75">
      <c r="A75" s="104"/>
      <c r="B75" s="104"/>
      <c r="C75" s="29"/>
      <c r="D75" s="48"/>
      <c r="E75" s="52"/>
      <c r="F75" s="29"/>
      <c r="I75" s="119"/>
      <c r="J75" s="119"/>
      <c r="K75" s="119"/>
      <c r="L75" s="119"/>
      <c r="M75" s="119"/>
      <c r="N75" s="119"/>
      <c r="O75" s="120"/>
      <c r="P75" s="120"/>
      <c r="Q75" s="120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54981</v>
      </c>
    </row>
  </sheetData>
  <sheetProtection selectLockedCells="1" selectUnlockedCells="1"/>
  <mergeCells count="198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3:B73"/>
    <mergeCell ref="I73:Q73"/>
    <mergeCell ref="A74:B74"/>
    <mergeCell ref="I74:N74"/>
    <mergeCell ref="O74:Q74"/>
    <mergeCell ref="A75:B75"/>
    <mergeCell ref="I75:N75"/>
    <mergeCell ref="O75:Q75"/>
    <mergeCell ref="A71:B71"/>
    <mergeCell ref="I71:N71"/>
    <mergeCell ref="O71:Q71"/>
    <mergeCell ref="A72:B72"/>
    <mergeCell ref="I72:J72"/>
    <mergeCell ref="K72:N72"/>
    <mergeCell ref="O72:P72"/>
    <mergeCell ref="A69:B69"/>
    <mergeCell ref="I69:J69"/>
    <mergeCell ref="K69:N69"/>
    <mergeCell ref="O69:P69"/>
    <mergeCell ref="A70:B70"/>
    <mergeCell ref="I70:J70"/>
    <mergeCell ref="K70:N70"/>
    <mergeCell ref="O70:P70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E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339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340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341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373281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36482.82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23135.4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373281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6228.72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55187</v>
      </c>
      <c r="I20" s="79" t="s">
        <v>150</v>
      </c>
      <c r="J20" s="79"/>
      <c r="K20" s="79"/>
      <c r="L20" s="79"/>
      <c r="M20" s="79"/>
      <c r="N20" s="79"/>
      <c r="O20" s="25"/>
      <c r="P20" s="26">
        <v>15571.92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25804.92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318094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36482.76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368177.28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142371.78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-50083.28000000003</v>
      </c>
      <c r="I28" s="84" t="s">
        <v>160</v>
      </c>
      <c r="J28" s="84"/>
      <c r="K28" s="84"/>
      <c r="L28" s="84"/>
      <c r="M28" s="84"/>
      <c r="N28" s="84"/>
      <c r="O28" s="25"/>
      <c r="P28" s="26">
        <v>25359.96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61842.72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56739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127281.91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36445.71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8008.42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3225.61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222.46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339</v>
      </c>
      <c r="H50" s="94"/>
      <c r="O50" s="72" t="s">
        <v>339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16</v>
      </c>
      <c r="B55" s="73"/>
      <c r="C55" s="29">
        <v>11130</v>
      </c>
      <c r="D55" s="48"/>
      <c r="E55" s="52">
        <v>40</v>
      </c>
      <c r="F55" s="29">
        <v>2006</v>
      </c>
      <c r="I55" s="105" t="s">
        <v>254</v>
      </c>
      <c r="J55" s="105"/>
      <c r="K55" s="106" t="s">
        <v>184</v>
      </c>
      <c r="L55" s="106"/>
      <c r="M55" s="106"/>
      <c r="N55" s="106"/>
      <c r="O55" s="107">
        <v>2045</v>
      </c>
      <c r="P55" s="107"/>
      <c r="Q55" s="54" t="s">
        <v>255</v>
      </c>
    </row>
    <row r="56" spans="1:17" ht="15.75" customHeight="1">
      <c r="A56" s="73">
        <v>19</v>
      </c>
      <c r="B56" s="73">
        <v>19</v>
      </c>
      <c r="C56" s="29">
        <v>3268</v>
      </c>
      <c r="D56" s="48"/>
      <c r="E56" s="52">
        <v>41</v>
      </c>
      <c r="F56" s="29">
        <v>2369</v>
      </c>
      <c r="I56" s="105" t="s">
        <v>183</v>
      </c>
      <c r="J56" s="105"/>
      <c r="K56" s="106" t="s">
        <v>184</v>
      </c>
      <c r="L56" s="106"/>
      <c r="M56" s="106"/>
      <c r="N56" s="106"/>
      <c r="O56" s="107">
        <v>1027</v>
      </c>
      <c r="P56" s="107"/>
      <c r="Q56" s="54" t="s">
        <v>185</v>
      </c>
    </row>
    <row r="57" spans="1:17" ht="15.75" customHeight="1">
      <c r="A57" s="73">
        <v>22</v>
      </c>
      <c r="B57" s="73">
        <v>22</v>
      </c>
      <c r="C57" s="29">
        <v>5488</v>
      </c>
      <c r="D57" s="48"/>
      <c r="E57" s="52">
        <v>42</v>
      </c>
      <c r="F57" s="29">
        <v>12622</v>
      </c>
      <c r="I57" s="105" t="s">
        <v>183</v>
      </c>
      <c r="J57" s="105"/>
      <c r="K57" s="106" t="s">
        <v>184</v>
      </c>
      <c r="L57" s="106"/>
      <c r="M57" s="106"/>
      <c r="N57" s="106"/>
      <c r="O57" s="107">
        <v>683</v>
      </c>
      <c r="P57" s="107"/>
      <c r="Q57" s="54" t="s">
        <v>185</v>
      </c>
    </row>
    <row r="58" spans="1:17" ht="15.75" customHeight="1">
      <c r="A58" s="73">
        <v>23</v>
      </c>
      <c r="B58" s="73">
        <v>23</v>
      </c>
      <c r="C58" s="29">
        <v>3111</v>
      </c>
      <c r="D58" s="48"/>
      <c r="E58" s="52">
        <v>58</v>
      </c>
      <c r="F58" s="29">
        <v>2349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7">
        <v>683</v>
      </c>
      <c r="P58" s="107"/>
      <c r="Q58" s="54" t="s">
        <v>186</v>
      </c>
    </row>
    <row r="59" spans="1:17" ht="15.75" customHeight="1">
      <c r="A59" s="73">
        <v>26</v>
      </c>
      <c r="B59" s="73">
        <v>26</v>
      </c>
      <c r="C59" s="29">
        <v>2556</v>
      </c>
      <c r="D59" s="48"/>
      <c r="E59" s="52">
        <v>61</v>
      </c>
      <c r="F59" s="29">
        <v>2673</v>
      </c>
      <c r="G59" s="57"/>
      <c r="H59" s="57"/>
      <c r="I59" s="105" t="s">
        <v>195</v>
      </c>
      <c r="J59" s="105"/>
      <c r="K59" s="123" t="s">
        <v>342</v>
      </c>
      <c r="L59" s="123"/>
      <c r="M59" s="123"/>
      <c r="N59" s="123"/>
      <c r="O59" s="109">
        <v>25201</v>
      </c>
      <c r="P59" s="109"/>
      <c r="Q59" s="56" t="s">
        <v>188</v>
      </c>
    </row>
    <row r="60" spans="1:17" ht="15.75" customHeight="1">
      <c r="A60" s="73">
        <v>29</v>
      </c>
      <c r="B60" s="73">
        <v>29</v>
      </c>
      <c r="C60" s="29">
        <v>2686</v>
      </c>
      <c r="D60" s="48"/>
      <c r="E60" s="52">
        <v>68</v>
      </c>
      <c r="F60" s="29">
        <v>4929</v>
      </c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07">
        <v>1350</v>
      </c>
      <c r="P60" s="107"/>
      <c r="Q60" s="54" t="s">
        <v>191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09">
        <v>2590</v>
      </c>
      <c r="P61" s="109"/>
      <c r="Q61" s="56" t="s">
        <v>194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05" t="s">
        <v>183</v>
      </c>
      <c r="J62" s="105"/>
      <c r="K62" s="106" t="s">
        <v>184</v>
      </c>
      <c r="L62" s="106"/>
      <c r="M62" s="106"/>
      <c r="N62" s="106"/>
      <c r="O62" s="109">
        <v>3344</v>
      </c>
      <c r="P62" s="109"/>
      <c r="Q62" s="56" t="s">
        <v>194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05" t="s">
        <v>343</v>
      </c>
      <c r="J63" s="105"/>
      <c r="K63" s="108" t="s">
        <v>344</v>
      </c>
      <c r="L63" s="108"/>
      <c r="M63" s="108"/>
      <c r="N63" s="108"/>
      <c r="O63" s="109">
        <v>1330</v>
      </c>
      <c r="P63" s="109"/>
      <c r="Q63" s="56" t="s">
        <v>198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05" t="s">
        <v>183</v>
      </c>
      <c r="J64" s="105"/>
      <c r="K64" s="106" t="s">
        <v>184</v>
      </c>
      <c r="L64" s="106"/>
      <c r="M64" s="106"/>
      <c r="N64" s="106"/>
      <c r="O64" s="121">
        <v>1478</v>
      </c>
      <c r="P64" s="121"/>
      <c r="Q64" s="63" t="s">
        <v>202</v>
      </c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05" t="s">
        <v>232</v>
      </c>
      <c r="J65" s="105"/>
      <c r="K65" s="108" t="s">
        <v>201</v>
      </c>
      <c r="L65" s="108"/>
      <c r="M65" s="108"/>
      <c r="N65" s="108"/>
      <c r="O65" s="109">
        <v>2370</v>
      </c>
      <c r="P65" s="109"/>
      <c r="Q65" s="56" t="s">
        <v>204</v>
      </c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05" t="s">
        <v>183</v>
      </c>
      <c r="J66" s="105"/>
      <c r="K66" s="106" t="s">
        <v>184</v>
      </c>
      <c r="L66" s="106"/>
      <c r="M66" s="106"/>
      <c r="N66" s="106"/>
      <c r="O66" s="109">
        <v>14638</v>
      </c>
      <c r="P66" s="109"/>
      <c r="Q66" s="56" t="s">
        <v>204</v>
      </c>
    </row>
    <row r="67" spans="1:8" ht="15.75" customHeight="1">
      <c r="A67" s="73"/>
      <c r="B67" s="73"/>
      <c r="C67" s="29"/>
      <c r="D67" s="48"/>
      <c r="E67" s="52"/>
      <c r="F67" s="29"/>
      <c r="G67" s="58"/>
      <c r="H67" s="58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11" t="s">
        <v>210</v>
      </c>
      <c r="J68" s="111"/>
      <c r="K68" s="111"/>
      <c r="L68" s="111"/>
      <c r="M68" s="111"/>
      <c r="N68" s="111"/>
      <c r="O68" s="112">
        <f>O55+O56+O57+O58+O59+O60+O61+O62+O63+O65+O64+O66</f>
        <v>56739</v>
      </c>
      <c r="P68" s="112"/>
      <c r="Q68" s="11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5"/>
      <c r="L69" s="115"/>
      <c r="M69" s="115"/>
      <c r="N69" s="115"/>
      <c r="O69" s="116"/>
      <c r="P69" s="116"/>
      <c r="Q69" s="21"/>
    </row>
    <row r="70" spans="1:17" ht="15.75" customHeight="1">
      <c r="A70" s="104"/>
      <c r="B70" s="104"/>
      <c r="C70" s="29"/>
      <c r="D70" s="48"/>
      <c r="E70" s="52"/>
      <c r="F70" s="29"/>
      <c r="I70" s="114"/>
      <c r="J70" s="114"/>
      <c r="K70" s="115"/>
      <c r="L70" s="115"/>
      <c r="M70" s="115"/>
      <c r="N70" s="115"/>
      <c r="O70" s="116"/>
      <c r="P70" s="116"/>
      <c r="Q70" s="62"/>
    </row>
    <row r="71" spans="1:17" ht="15.75" customHeight="1">
      <c r="A71" s="104"/>
      <c r="B71" s="104"/>
      <c r="C71" s="29"/>
      <c r="D71" s="48"/>
      <c r="E71" s="52"/>
      <c r="F71" s="29"/>
      <c r="I71" s="119"/>
      <c r="J71" s="119"/>
      <c r="K71" s="119"/>
      <c r="L71" s="119"/>
      <c r="M71" s="119"/>
      <c r="N71" s="119"/>
      <c r="O71" s="120"/>
      <c r="P71" s="120"/>
      <c r="Q71" s="120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6"/>
      <c r="P72" s="116"/>
      <c r="Q72" s="21"/>
    </row>
    <row r="73" spans="1:17" ht="15.75" customHeight="1">
      <c r="A73" s="104"/>
      <c r="B73" s="104"/>
      <c r="C73" s="29"/>
      <c r="D73" s="48"/>
      <c r="E73" s="52"/>
      <c r="F73" s="29"/>
      <c r="I73" s="128"/>
      <c r="J73" s="128"/>
      <c r="K73" s="128"/>
      <c r="L73" s="128"/>
      <c r="M73" s="128"/>
      <c r="N73" s="128"/>
      <c r="O73" s="128"/>
      <c r="P73" s="128"/>
      <c r="Q73" s="128"/>
    </row>
    <row r="74" spans="1:17" ht="15.75" customHeight="1">
      <c r="A74" s="104"/>
      <c r="B74" s="104"/>
      <c r="C74" s="29"/>
      <c r="D74" s="48"/>
      <c r="E74" s="52"/>
      <c r="F74" s="29"/>
      <c r="I74" s="119"/>
      <c r="J74" s="119"/>
      <c r="K74" s="119"/>
      <c r="L74" s="119"/>
      <c r="M74" s="119"/>
      <c r="N74" s="119"/>
      <c r="O74" s="120"/>
      <c r="P74" s="120"/>
      <c r="Q74" s="120"/>
    </row>
    <row r="75" spans="1:17" ht="15.75">
      <c r="A75" s="104"/>
      <c r="B75" s="104"/>
      <c r="C75" s="29"/>
      <c r="D75" s="48"/>
      <c r="E75" s="52"/>
      <c r="F75" s="29"/>
      <c r="I75" s="119"/>
      <c r="J75" s="119"/>
      <c r="K75" s="119"/>
      <c r="L75" s="119"/>
      <c r="M75" s="119"/>
      <c r="N75" s="119"/>
      <c r="O75" s="120"/>
      <c r="P75" s="120"/>
      <c r="Q75" s="120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55187</v>
      </c>
    </row>
  </sheetData>
  <sheetProtection selectLockedCells="1" selectUnlockedCells="1"/>
  <mergeCells count="194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4:B74"/>
    <mergeCell ref="I74:N74"/>
    <mergeCell ref="O74:Q74"/>
    <mergeCell ref="A75:B75"/>
    <mergeCell ref="I75:N75"/>
    <mergeCell ref="O75:Q75"/>
    <mergeCell ref="A72:B72"/>
    <mergeCell ref="I72:J72"/>
    <mergeCell ref="K72:N72"/>
    <mergeCell ref="O72:P72"/>
    <mergeCell ref="A73:B73"/>
    <mergeCell ref="I73:Q73"/>
    <mergeCell ref="A70:B70"/>
    <mergeCell ref="I70:J70"/>
    <mergeCell ref="K70:N70"/>
    <mergeCell ref="O70:P70"/>
    <mergeCell ref="A71:B71"/>
    <mergeCell ref="I71:N71"/>
    <mergeCell ref="O71:Q71"/>
    <mergeCell ref="A67:B67"/>
    <mergeCell ref="A68:B68"/>
    <mergeCell ref="I68:N68"/>
    <mergeCell ref="O68:Q68"/>
    <mergeCell ref="A69:B69"/>
    <mergeCell ref="I69:J69"/>
    <mergeCell ref="K69:N69"/>
    <mergeCell ref="O69:P69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:H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133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136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138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1332862.08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130267.86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82608.84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1332862.08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22240.8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394435</v>
      </c>
      <c r="I20" s="79" t="s">
        <v>150</v>
      </c>
      <c r="J20" s="79"/>
      <c r="K20" s="79"/>
      <c r="L20" s="79"/>
      <c r="M20" s="79"/>
      <c r="N20" s="79"/>
      <c r="O20" s="25"/>
      <c r="P20" s="26">
        <v>55602.12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92140.68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938427.0800000001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130267.8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155</v>
      </c>
      <c r="B25" s="33"/>
      <c r="C25" s="34" t="s">
        <v>156</v>
      </c>
      <c r="D25" s="34"/>
      <c r="E25" s="34"/>
      <c r="F25" s="34"/>
      <c r="G25" s="32"/>
      <c r="H25" s="32">
        <f>H17+P32-P31</f>
        <v>1334427.28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508362.18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-396000.19999999995</v>
      </c>
      <c r="I28" s="84" t="s">
        <v>160</v>
      </c>
      <c r="J28" s="84"/>
      <c r="K28" s="84"/>
      <c r="L28" s="84"/>
      <c r="M28" s="84"/>
      <c r="N28" s="84"/>
      <c r="O28" s="25"/>
      <c r="P28" s="26">
        <v>90552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220819.8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222385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454481.14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130135.44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28595.38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11517.58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794.32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1332.68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133</v>
      </c>
      <c r="H50" s="94"/>
      <c r="O50" s="94" t="s">
        <v>133</v>
      </c>
      <c r="P50" s="94"/>
      <c r="Q50" s="94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104">
        <v>7</v>
      </c>
      <c r="B55" s="104">
        <v>7</v>
      </c>
      <c r="C55" s="29">
        <v>2071</v>
      </c>
      <c r="D55" s="48"/>
      <c r="E55" s="52">
        <v>112</v>
      </c>
      <c r="F55" s="29">
        <v>906</v>
      </c>
      <c r="I55" s="105" t="s">
        <v>183</v>
      </c>
      <c r="J55" s="105"/>
      <c r="K55" s="106" t="s">
        <v>184</v>
      </c>
      <c r="L55" s="106"/>
      <c r="M55" s="106"/>
      <c r="N55" s="106"/>
      <c r="O55" s="107">
        <v>2731</v>
      </c>
      <c r="P55" s="107"/>
      <c r="Q55" s="54" t="s">
        <v>185</v>
      </c>
    </row>
    <row r="56" spans="1:17" ht="15.75" customHeight="1">
      <c r="A56" s="104">
        <v>16</v>
      </c>
      <c r="B56" s="104">
        <v>16</v>
      </c>
      <c r="C56" s="29">
        <v>1706</v>
      </c>
      <c r="D56" s="48"/>
      <c r="E56" s="52">
        <v>113</v>
      </c>
      <c r="F56" s="29">
        <v>1514</v>
      </c>
      <c r="I56" s="105" t="s">
        <v>183</v>
      </c>
      <c r="J56" s="105"/>
      <c r="K56" s="106" t="s">
        <v>184</v>
      </c>
      <c r="L56" s="106"/>
      <c r="M56" s="106"/>
      <c r="N56" s="106"/>
      <c r="O56" s="107">
        <v>3169</v>
      </c>
      <c r="P56" s="107"/>
      <c r="Q56" s="54" t="s">
        <v>186</v>
      </c>
    </row>
    <row r="57" spans="1:17" ht="15.75" customHeight="1">
      <c r="A57" s="104">
        <v>25</v>
      </c>
      <c r="B57" s="104">
        <v>25</v>
      </c>
      <c r="C57" s="29">
        <v>2236</v>
      </c>
      <c r="D57" s="48"/>
      <c r="E57" s="52">
        <v>124</v>
      </c>
      <c r="F57" s="29">
        <v>63039</v>
      </c>
      <c r="I57" s="105" t="s">
        <v>183</v>
      </c>
      <c r="J57" s="105"/>
      <c r="K57" s="106" t="s">
        <v>184</v>
      </c>
      <c r="L57" s="106"/>
      <c r="M57" s="106"/>
      <c r="N57" s="106"/>
      <c r="O57" s="107">
        <v>2645</v>
      </c>
      <c r="P57" s="107"/>
      <c r="Q57" s="54" t="s">
        <v>186</v>
      </c>
    </row>
    <row r="58" spans="1:17" ht="15.75" customHeight="1">
      <c r="A58" s="104">
        <v>31</v>
      </c>
      <c r="B58" s="104">
        <v>31</v>
      </c>
      <c r="C58" s="29">
        <v>1293</v>
      </c>
      <c r="D58" s="48"/>
      <c r="E58" s="52">
        <v>137</v>
      </c>
      <c r="F58" s="29">
        <v>2560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7">
        <v>8602</v>
      </c>
      <c r="P58" s="107"/>
      <c r="Q58" s="56" t="s">
        <v>187</v>
      </c>
    </row>
    <row r="59" spans="1:17" ht="15.75" customHeight="1">
      <c r="A59" s="104">
        <v>34</v>
      </c>
      <c r="B59" s="104">
        <v>34</v>
      </c>
      <c r="C59" s="29">
        <v>8931</v>
      </c>
      <c r="D59" s="48"/>
      <c r="E59" s="52">
        <v>138</v>
      </c>
      <c r="F59" s="29">
        <v>1648</v>
      </c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7">
        <v>20900</v>
      </c>
      <c r="P59" s="107"/>
      <c r="Q59" s="56" t="s">
        <v>188</v>
      </c>
    </row>
    <row r="60" spans="1:17" ht="15.75" customHeight="1">
      <c r="A60" s="104">
        <v>36</v>
      </c>
      <c r="B60" s="104">
        <v>36</v>
      </c>
      <c r="C60" s="29">
        <v>10042</v>
      </c>
      <c r="D60" s="48"/>
      <c r="E60" s="52">
        <v>154</v>
      </c>
      <c r="F60" s="29">
        <v>2714</v>
      </c>
      <c r="G60" s="58"/>
      <c r="H60" s="58"/>
      <c r="I60" s="105" t="s">
        <v>189</v>
      </c>
      <c r="J60" s="105"/>
      <c r="K60" s="106" t="s">
        <v>190</v>
      </c>
      <c r="L60" s="106"/>
      <c r="M60" s="106"/>
      <c r="N60" s="106"/>
      <c r="O60" s="107">
        <v>1209</v>
      </c>
      <c r="P60" s="107"/>
      <c r="Q60" s="54" t="s">
        <v>188</v>
      </c>
    </row>
    <row r="61" spans="1:17" ht="15.75" customHeight="1">
      <c r="A61" s="104">
        <v>40</v>
      </c>
      <c r="B61" s="104">
        <v>40</v>
      </c>
      <c r="C61" s="29">
        <v>1825</v>
      </c>
      <c r="D61" s="48"/>
      <c r="E61" s="52">
        <v>156</v>
      </c>
      <c r="F61" s="29">
        <v>3237</v>
      </c>
      <c r="G61" s="58"/>
      <c r="H61" s="58"/>
      <c r="I61" s="105" t="s">
        <v>189</v>
      </c>
      <c r="J61" s="105"/>
      <c r="K61" s="106" t="s">
        <v>190</v>
      </c>
      <c r="L61" s="106"/>
      <c r="M61" s="106"/>
      <c r="N61" s="106"/>
      <c r="O61" s="107">
        <v>315</v>
      </c>
      <c r="P61" s="107"/>
      <c r="Q61" s="54" t="s">
        <v>191</v>
      </c>
    </row>
    <row r="62" spans="1:17" ht="15.75" customHeight="1">
      <c r="A62" s="104">
        <v>41</v>
      </c>
      <c r="B62" s="104">
        <v>41</v>
      </c>
      <c r="C62" s="29">
        <v>2263</v>
      </c>
      <c r="D62" s="48"/>
      <c r="E62" s="52">
        <v>161</v>
      </c>
      <c r="F62" s="29">
        <v>2081</v>
      </c>
      <c r="G62" s="58"/>
      <c r="H62" s="58"/>
      <c r="I62" s="105" t="s">
        <v>192</v>
      </c>
      <c r="J62" s="105"/>
      <c r="K62" s="108" t="s">
        <v>193</v>
      </c>
      <c r="L62" s="108"/>
      <c r="M62" s="108"/>
      <c r="N62" s="108"/>
      <c r="O62" s="109">
        <v>9524</v>
      </c>
      <c r="P62" s="109"/>
      <c r="Q62" s="56" t="s">
        <v>194</v>
      </c>
    </row>
    <row r="63" spans="1:17" ht="15.75" customHeight="1">
      <c r="A63" s="104">
        <v>43</v>
      </c>
      <c r="B63" s="104">
        <v>43</v>
      </c>
      <c r="C63" s="29">
        <v>63803</v>
      </c>
      <c r="D63" s="48"/>
      <c r="E63" s="52">
        <v>171</v>
      </c>
      <c r="F63" s="29">
        <v>5399</v>
      </c>
      <c r="G63" s="58"/>
      <c r="H63" s="58"/>
      <c r="I63" s="105" t="s">
        <v>195</v>
      </c>
      <c r="J63" s="105"/>
      <c r="K63" s="108" t="s">
        <v>196</v>
      </c>
      <c r="L63" s="108"/>
      <c r="M63" s="108"/>
      <c r="N63" s="108"/>
      <c r="O63" s="109">
        <v>130833</v>
      </c>
      <c r="P63" s="109"/>
      <c r="Q63" s="56" t="s">
        <v>194</v>
      </c>
    </row>
    <row r="64" spans="1:17" ht="15.75" customHeight="1">
      <c r="A64" s="104">
        <v>45</v>
      </c>
      <c r="B64" s="104">
        <v>45</v>
      </c>
      <c r="C64" s="29">
        <v>2016</v>
      </c>
      <c r="D64" s="48"/>
      <c r="E64" s="52">
        <v>173</v>
      </c>
      <c r="F64" s="29">
        <v>12041</v>
      </c>
      <c r="G64" s="58"/>
      <c r="H64" s="58"/>
      <c r="I64" s="105" t="s">
        <v>195</v>
      </c>
      <c r="J64" s="105"/>
      <c r="K64" s="108" t="s">
        <v>197</v>
      </c>
      <c r="L64" s="108"/>
      <c r="M64" s="108"/>
      <c r="N64" s="108"/>
      <c r="O64" s="109">
        <v>9715</v>
      </c>
      <c r="P64" s="109"/>
      <c r="Q64" s="56" t="s">
        <v>194</v>
      </c>
    </row>
    <row r="65" spans="1:17" ht="16.5" customHeight="1">
      <c r="A65" s="104">
        <v>46</v>
      </c>
      <c r="B65" s="104">
        <v>46</v>
      </c>
      <c r="C65" s="29">
        <v>3755</v>
      </c>
      <c r="D65" s="48"/>
      <c r="E65" s="52">
        <v>178</v>
      </c>
      <c r="F65" s="29">
        <v>1559</v>
      </c>
      <c r="G65" s="58"/>
      <c r="H65" s="58"/>
      <c r="I65" s="105" t="s">
        <v>183</v>
      </c>
      <c r="J65" s="105"/>
      <c r="K65" s="106" t="s">
        <v>184</v>
      </c>
      <c r="L65" s="106"/>
      <c r="M65" s="106"/>
      <c r="N65" s="106"/>
      <c r="O65" s="109">
        <v>10983</v>
      </c>
      <c r="P65" s="109"/>
      <c r="Q65" s="56" t="s">
        <v>198</v>
      </c>
    </row>
    <row r="66" spans="1:17" ht="15.75" customHeight="1">
      <c r="A66" s="104">
        <v>51</v>
      </c>
      <c r="B66" s="104">
        <v>51</v>
      </c>
      <c r="C66" s="29">
        <v>7231</v>
      </c>
      <c r="D66" s="48"/>
      <c r="E66" s="52">
        <v>179</v>
      </c>
      <c r="F66" s="29">
        <v>5505</v>
      </c>
      <c r="G66" s="58"/>
      <c r="H66" s="58"/>
      <c r="I66" s="105" t="s">
        <v>189</v>
      </c>
      <c r="J66" s="105"/>
      <c r="K66" s="106" t="s">
        <v>199</v>
      </c>
      <c r="L66" s="106"/>
      <c r="M66" s="106"/>
      <c r="N66" s="106"/>
      <c r="O66" s="107">
        <v>1216</v>
      </c>
      <c r="P66" s="107"/>
      <c r="Q66" s="54" t="s">
        <v>198</v>
      </c>
    </row>
    <row r="67" spans="1:17" ht="15.75" customHeight="1">
      <c r="A67" s="104">
        <v>61</v>
      </c>
      <c r="B67" s="104">
        <v>61</v>
      </c>
      <c r="C67" s="29">
        <v>2139</v>
      </c>
      <c r="D67" s="48"/>
      <c r="E67" s="52">
        <v>184</v>
      </c>
      <c r="F67" s="29">
        <v>11447</v>
      </c>
      <c r="G67" s="58"/>
      <c r="H67" s="58"/>
      <c r="I67" s="105" t="s">
        <v>200</v>
      </c>
      <c r="J67" s="105"/>
      <c r="K67" s="108" t="s">
        <v>201</v>
      </c>
      <c r="L67" s="108"/>
      <c r="M67" s="108"/>
      <c r="N67" s="108"/>
      <c r="O67" s="109">
        <v>3092</v>
      </c>
      <c r="P67" s="109"/>
      <c r="Q67" s="56" t="s">
        <v>202</v>
      </c>
    </row>
    <row r="68" spans="1:17" ht="15.75">
      <c r="A68" s="104">
        <v>63</v>
      </c>
      <c r="B68" s="104">
        <v>63</v>
      </c>
      <c r="C68" s="29">
        <v>12475</v>
      </c>
      <c r="D68" s="48"/>
      <c r="E68" s="52">
        <v>185</v>
      </c>
      <c r="F68" s="29">
        <v>5447</v>
      </c>
      <c r="G68" s="58"/>
      <c r="H68" s="58"/>
      <c r="I68" s="105" t="s">
        <v>195</v>
      </c>
      <c r="J68" s="105"/>
      <c r="K68" s="108" t="s">
        <v>203</v>
      </c>
      <c r="L68" s="108"/>
      <c r="M68" s="108"/>
      <c r="N68" s="108"/>
      <c r="O68" s="109">
        <v>1335</v>
      </c>
      <c r="P68" s="109"/>
      <c r="Q68" s="56" t="s">
        <v>202</v>
      </c>
    </row>
    <row r="69" spans="1:17" ht="15.75" customHeight="1">
      <c r="A69" s="104">
        <v>67</v>
      </c>
      <c r="B69" s="104">
        <v>67</v>
      </c>
      <c r="C69" s="29">
        <v>54019</v>
      </c>
      <c r="D69" s="48"/>
      <c r="E69" s="52">
        <v>197</v>
      </c>
      <c r="F69" s="29">
        <v>7640</v>
      </c>
      <c r="G69" s="58"/>
      <c r="H69" s="58"/>
      <c r="I69" s="105" t="s">
        <v>183</v>
      </c>
      <c r="J69" s="105"/>
      <c r="K69" s="106" t="s">
        <v>184</v>
      </c>
      <c r="L69" s="106"/>
      <c r="M69" s="106"/>
      <c r="N69" s="106"/>
      <c r="O69" s="109">
        <v>3769</v>
      </c>
      <c r="P69" s="109"/>
      <c r="Q69" s="56" t="s">
        <v>204</v>
      </c>
    </row>
    <row r="70" spans="1:17" ht="15.75" customHeight="1">
      <c r="A70" s="104">
        <v>69</v>
      </c>
      <c r="B70" s="104">
        <v>69</v>
      </c>
      <c r="C70" s="29">
        <v>958</v>
      </c>
      <c r="D70" s="48"/>
      <c r="E70" s="52">
        <v>200</v>
      </c>
      <c r="F70" s="29">
        <v>6605</v>
      </c>
      <c r="I70" s="105" t="s">
        <v>192</v>
      </c>
      <c r="J70" s="105"/>
      <c r="K70" s="108" t="s">
        <v>193</v>
      </c>
      <c r="L70" s="108"/>
      <c r="M70" s="108"/>
      <c r="N70" s="108"/>
      <c r="O70" s="109">
        <v>483</v>
      </c>
      <c r="P70" s="109"/>
      <c r="Q70" s="56" t="s">
        <v>204</v>
      </c>
    </row>
    <row r="71" spans="1:17" ht="15.75" customHeight="1">
      <c r="A71" s="104">
        <v>71</v>
      </c>
      <c r="B71" s="104">
        <v>71</v>
      </c>
      <c r="C71" s="29">
        <v>7793</v>
      </c>
      <c r="D71" s="48"/>
      <c r="E71" s="52">
        <v>203</v>
      </c>
      <c r="F71" s="29">
        <v>3940</v>
      </c>
      <c r="I71" s="105" t="s">
        <v>183</v>
      </c>
      <c r="J71" s="105"/>
      <c r="K71" s="106" t="s">
        <v>184</v>
      </c>
      <c r="L71" s="106"/>
      <c r="M71" s="106"/>
      <c r="N71" s="106"/>
      <c r="O71" s="109">
        <v>496</v>
      </c>
      <c r="P71" s="109"/>
      <c r="Q71" s="56" t="s">
        <v>205</v>
      </c>
    </row>
    <row r="72" spans="1:17" ht="15.75" customHeight="1">
      <c r="A72" s="104">
        <v>75</v>
      </c>
      <c r="B72" s="104">
        <v>75</v>
      </c>
      <c r="C72" s="29">
        <v>10168</v>
      </c>
      <c r="D72" s="48"/>
      <c r="E72" s="52">
        <v>215</v>
      </c>
      <c r="F72" s="29">
        <v>3187</v>
      </c>
      <c r="I72" s="105" t="s">
        <v>189</v>
      </c>
      <c r="J72" s="105"/>
      <c r="K72" s="106" t="s">
        <v>199</v>
      </c>
      <c r="L72" s="106"/>
      <c r="M72" s="106"/>
      <c r="N72" s="106"/>
      <c r="O72" s="110">
        <v>3646</v>
      </c>
      <c r="P72" s="110"/>
      <c r="Q72" s="59" t="s">
        <v>205</v>
      </c>
    </row>
    <row r="73" spans="1:17" ht="15.75" customHeight="1">
      <c r="A73" s="104">
        <v>82</v>
      </c>
      <c r="B73" s="104">
        <v>82</v>
      </c>
      <c r="C73" s="29">
        <v>6506</v>
      </c>
      <c r="D73" s="48"/>
      <c r="E73" s="52">
        <v>220</v>
      </c>
      <c r="F73" s="29">
        <v>3818</v>
      </c>
      <c r="I73" s="105" t="s">
        <v>189</v>
      </c>
      <c r="J73" s="105"/>
      <c r="K73" s="106" t="s">
        <v>199</v>
      </c>
      <c r="L73" s="106"/>
      <c r="M73" s="106"/>
      <c r="N73" s="106"/>
      <c r="O73" s="110">
        <v>3466</v>
      </c>
      <c r="P73" s="110"/>
      <c r="Q73" s="59" t="s">
        <v>206</v>
      </c>
    </row>
    <row r="74" spans="1:17" ht="15.75" customHeight="1">
      <c r="A74" s="104">
        <v>83</v>
      </c>
      <c r="B74" s="104">
        <v>83</v>
      </c>
      <c r="C74" s="29">
        <v>4164</v>
      </c>
      <c r="D74" s="48"/>
      <c r="E74" s="52">
        <v>224</v>
      </c>
      <c r="F74" s="29">
        <v>3210</v>
      </c>
      <c r="I74" s="105"/>
      <c r="J74" s="105"/>
      <c r="K74" s="108" t="s">
        <v>207</v>
      </c>
      <c r="L74" s="108"/>
      <c r="M74" s="108"/>
      <c r="N74" s="108"/>
      <c r="O74" s="110">
        <v>2000</v>
      </c>
      <c r="P74" s="110"/>
      <c r="Q74" s="59" t="s">
        <v>206</v>
      </c>
    </row>
    <row r="75" spans="1:17" ht="16.5" customHeight="1">
      <c r="A75" s="104">
        <v>89</v>
      </c>
      <c r="B75" s="104">
        <v>89</v>
      </c>
      <c r="C75" s="29">
        <v>2712</v>
      </c>
      <c r="D75" s="48"/>
      <c r="E75" s="52">
        <v>229</v>
      </c>
      <c r="F75" s="29">
        <v>1207</v>
      </c>
      <c r="I75" s="105" t="s">
        <v>208</v>
      </c>
      <c r="J75" s="105"/>
      <c r="K75" s="106" t="s">
        <v>209</v>
      </c>
      <c r="L75" s="106"/>
      <c r="M75" s="106"/>
      <c r="N75" s="106"/>
      <c r="O75" s="110">
        <v>2256</v>
      </c>
      <c r="P75" s="110"/>
      <c r="Q75" s="59" t="s">
        <v>206</v>
      </c>
    </row>
    <row r="76" spans="1:17" ht="15.75" customHeight="1">
      <c r="A76" s="104">
        <v>90</v>
      </c>
      <c r="B76" s="104">
        <v>90</v>
      </c>
      <c r="C76" s="29">
        <v>1704</v>
      </c>
      <c r="D76" s="48"/>
      <c r="E76" s="52">
        <v>231</v>
      </c>
      <c r="F76" s="29">
        <v>3157</v>
      </c>
      <c r="I76" s="105"/>
      <c r="J76" s="105"/>
      <c r="K76" s="106"/>
      <c r="L76" s="106"/>
      <c r="M76" s="106"/>
      <c r="N76" s="106"/>
      <c r="O76" s="110"/>
      <c r="P76" s="110"/>
      <c r="Q76" s="59"/>
    </row>
    <row r="77" spans="1:17" ht="15.75">
      <c r="A77" s="104">
        <v>97</v>
      </c>
      <c r="B77" s="104">
        <v>97</v>
      </c>
      <c r="C77" s="29">
        <v>2741</v>
      </c>
      <c r="D77" s="48"/>
      <c r="E77" s="52">
        <v>256</v>
      </c>
      <c r="F77" s="29">
        <v>3964</v>
      </c>
      <c r="I77" s="111" t="s">
        <v>210</v>
      </c>
      <c r="J77" s="111"/>
      <c r="K77" s="111"/>
      <c r="L77" s="111"/>
      <c r="M77" s="111"/>
      <c r="N77" s="111"/>
      <c r="O77" s="112">
        <f>O75+O74+O73+O72+O71+O70+O69+O68+O67+O66+O65+O64+O63+O62+O61+O60+O59+O58+O57+O56+O55</f>
        <v>222385</v>
      </c>
      <c r="P77" s="112"/>
      <c r="Q77" s="112"/>
    </row>
    <row r="78" spans="1:17" ht="15.75">
      <c r="A78" s="104">
        <v>98</v>
      </c>
      <c r="B78" s="104">
        <v>98</v>
      </c>
      <c r="C78" s="29">
        <v>1672</v>
      </c>
      <c r="D78" s="48"/>
      <c r="E78" s="52">
        <v>258</v>
      </c>
      <c r="F78" s="29">
        <v>3629</v>
      </c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>
        <v>102</v>
      </c>
      <c r="B79" s="104">
        <v>102</v>
      </c>
      <c r="C79" s="29">
        <v>7291</v>
      </c>
      <c r="D79" s="48"/>
      <c r="E79" s="52">
        <v>269</v>
      </c>
      <c r="F79" s="29">
        <v>4417</v>
      </c>
    </row>
    <row r="80" spans="1:6" ht="15.75">
      <c r="A80" s="104">
        <v>110</v>
      </c>
      <c r="B80" s="104">
        <v>110</v>
      </c>
      <c r="C80" s="29">
        <v>3200</v>
      </c>
      <c r="D80" s="48"/>
      <c r="E80" s="52">
        <v>272</v>
      </c>
      <c r="F80" s="29">
        <v>5850</v>
      </c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394435</v>
      </c>
    </row>
  </sheetData>
  <sheetProtection selectLockedCells="1" selectUnlockedCells="1"/>
  <mergeCells count="203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J76"/>
    <mergeCell ref="K76:N76"/>
    <mergeCell ref="O76:P76"/>
    <mergeCell ref="A73:B73"/>
    <mergeCell ref="I73:J73"/>
    <mergeCell ref="K73:N73"/>
    <mergeCell ref="O73:P73"/>
    <mergeCell ref="A74:B74"/>
    <mergeCell ref="I74:J74"/>
    <mergeCell ref="K74:N74"/>
    <mergeCell ref="O74:P74"/>
    <mergeCell ref="A71:B71"/>
    <mergeCell ref="I71:J71"/>
    <mergeCell ref="K71:N71"/>
    <mergeCell ref="O71:P71"/>
    <mergeCell ref="A72:B72"/>
    <mergeCell ref="I72:J72"/>
    <mergeCell ref="K72:N72"/>
    <mergeCell ref="O72:P72"/>
    <mergeCell ref="A69:B69"/>
    <mergeCell ref="I69:J69"/>
    <mergeCell ref="K69:N69"/>
    <mergeCell ref="O69:P69"/>
    <mergeCell ref="A70:B70"/>
    <mergeCell ref="I70:J70"/>
    <mergeCell ref="K70:N70"/>
    <mergeCell ref="O70:P70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345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346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347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973172.88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95113.44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60315.84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973172.88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16238.88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215044</v>
      </c>
      <c r="I20" s="79" t="s">
        <v>150</v>
      </c>
      <c r="J20" s="79"/>
      <c r="K20" s="79"/>
      <c r="L20" s="79"/>
      <c r="M20" s="79"/>
      <c r="N20" s="79"/>
      <c r="O20" s="25"/>
      <c r="P20" s="26">
        <v>40597.2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67275.36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758128.88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95113.44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870968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371174.4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-112839.12</v>
      </c>
      <c r="I28" s="84" t="s">
        <v>160</v>
      </c>
      <c r="J28" s="84"/>
      <c r="K28" s="84"/>
      <c r="L28" s="84"/>
      <c r="M28" s="84"/>
      <c r="N28" s="84"/>
      <c r="O28" s="25"/>
      <c r="P28" s="26">
        <v>66115.44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161228.88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59024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331833.78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95016.78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20878.56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8409.42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579.96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345</v>
      </c>
      <c r="H50" s="94"/>
      <c r="O50" s="72" t="s">
        <v>345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3</v>
      </c>
      <c r="B55" s="73"/>
      <c r="C55" s="29">
        <v>5332</v>
      </c>
      <c r="D55" s="48"/>
      <c r="E55" s="52">
        <v>103</v>
      </c>
      <c r="F55" s="29">
        <v>1903</v>
      </c>
      <c r="I55" s="105" t="s">
        <v>254</v>
      </c>
      <c r="J55" s="105"/>
      <c r="K55" s="106" t="s">
        <v>184</v>
      </c>
      <c r="L55" s="106"/>
      <c r="M55" s="106"/>
      <c r="N55" s="106"/>
      <c r="O55" s="107">
        <v>687</v>
      </c>
      <c r="P55" s="107"/>
      <c r="Q55" s="54" t="s">
        <v>255</v>
      </c>
    </row>
    <row r="56" spans="1:17" ht="15.75" customHeight="1">
      <c r="A56" s="73">
        <v>6</v>
      </c>
      <c r="B56" s="73">
        <v>6</v>
      </c>
      <c r="C56" s="29">
        <v>8331</v>
      </c>
      <c r="D56" s="48"/>
      <c r="E56" s="52">
        <v>114</v>
      </c>
      <c r="F56" s="29">
        <v>5643</v>
      </c>
      <c r="I56" s="105" t="s">
        <v>348</v>
      </c>
      <c r="J56" s="105"/>
      <c r="K56" s="108" t="s">
        <v>349</v>
      </c>
      <c r="L56" s="108"/>
      <c r="M56" s="108"/>
      <c r="N56" s="108"/>
      <c r="O56" s="110">
        <v>379</v>
      </c>
      <c r="P56" s="110"/>
      <c r="Q56" s="59" t="s">
        <v>255</v>
      </c>
    </row>
    <row r="57" spans="1:17" ht="15.75" customHeight="1">
      <c r="A57" s="73">
        <v>11</v>
      </c>
      <c r="B57" s="73">
        <v>11</v>
      </c>
      <c r="C57" s="29">
        <v>3203</v>
      </c>
      <c r="D57" s="48"/>
      <c r="E57" s="52">
        <v>115</v>
      </c>
      <c r="F57" s="29">
        <v>7992</v>
      </c>
      <c r="I57" s="105" t="s">
        <v>183</v>
      </c>
      <c r="J57" s="105"/>
      <c r="K57" s="106" t="s">
        <v>184</v>
      </c>
      <c r="L57" s="106"/>
      <c r="M57" s="106"/>
      <c r="N57" s="106"/>
      <c r="O57" s="107">
        <v>4993</v>
      </c>
      <c r="P57" s="107"/>
      <c r="Q57" s="54" t="s">
        <v>185</v>
      </c>
    </row>
    <row r="58" spans="1:17" ht="15.75" customHeight="1">
      <c r="A58" s="73">
        <v>17</v>
      </c>
      <c r="B58" s="73">
        <v>17</v>
      </c>
      <c r="C58" s="29">
        <v>2439</v>
      </c>
      <c r="D58" s="48"/>
      <c r="E58" s="52">
        <v>118</v>
      </c>
      <c r="F58" s="29">
        <v>19130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21">
        <v>683</v>
      </c>
      <c r="P58" s="121"/>
      <c r="Q58" s="54" t="s">
        <v>185</v>
      </c>
    </row>
    <row r="59" spans="1:17" ht="15.75" customHeight="1">
      <c r="A59" s="73">
        <v>25</v>
      </c>
      <c r="B59" s="73">
        <v>25</v>
      </c>
      <c r="C59" s="29">
        <v>12020</v>
      </c>
      <c r="D59" s="48"/>
      <c r="E59" s="52">
        <v>122</v>
      </c>
      <c r="F59" s="29">
        <v>3588</v>
      </c>
      <c r="G59" s="57"/>
      <c r="H59" s="57"/>
      <c r="I59" s="105" t="s">
        <v>350</v>
      </c>
      <c r="J59" s="105"/>
      <c r="K59" s="123" t="s">
        <v>351</v>
      </c>
      <c r="L59" s="123"/>
      <c r="M59" s="123"/>
      <c r="N59" s="123"/>
      <c r="O59" s="109">
        <v>2092</v>
      </c>
      <c r="P59" s="109"/>
      <c r="Q59" s="56" t="s">
        <v>185</v>
      </c>
    </row>
    <row r="60" spans="1:17" ht="15.75" customHeight="1">
      <c r="A60" s="73">
        <v>29</v>
      </c>
      <c r="B60" s="73">
        <v>29</v>
      </c>
      <c r="C60" s="29">
        <v>1314</v>
      </c>
      <c r="D60" s="48"/>
      <c r="E60" s="52">
        <v>123</v>
      </c>
      <c r="F60" s="29">
        <v>2071</v>
      </c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09">
        <v>3810</v>
      </c>
      <c r="P60" s="109"/>
      <c r="Q60" s="56" t="s">
        <v>191</v>
      </c>
    </row>
    <row r="61" spans="1:17" ht="15.75" customHeight="1">
      <c r="A61" s="73">
        <v>32</v>
      </c>
      <c r="B61" s="73">
        <v>32</v>
      </c>
      <c r="C61" s="29">
        <v>1557</v>
      </c>
      <c r="D61" s="48"/>
      <c r="E61" s="52">
        <v>124</v>
      </c>
      <c r="F61" s="29">
        <v>5869</v>
      </c>
      <c r="G61" s="58"/>
      <c r="H61" s="58"/>
      <c r="I61" s="105" t="s">
        <v>183</v>
      </c>
      <c r="J61" s="105"/>
      <c r="K61" s="106" t="s">
        <v>291</v>
      </c>
      <c r="L61" s="106"/>
      <c r="M61" s="106"/>
      <c r="N61" s="106"/>
      <c r="O61" s="109">
        <v>1478</v>
      </c>
      <c r="P61" s="109"/>
      <c r="Q61" s="59" t="s">
        <v>198</v>
      </c>
    </row>
    <row r="62" spans="1:17" ht="15.75" customHeight="1">
      <c r="A62" s="73">
        <v>35</v>
      </c>
      <c r="B62" s="73">
        <v>35</v>
      </c>
      <c r="C62" s="29">
        <v>2416</v>
      </c>
      <c r="D62" s="48"/>
      <c r="E62" s="52">
        <v>132</v>
      </c>
      <c r="F62" s="29">
        <v>1929</v>
      </c>
      <c r="G62" s="58"/>
      <c r="H62" s="58"/>
      <c r="I62" s="105" t="s">
        <v>200</v>
      </c>
      <c r="J62" s="105"/>
      <c r="K62" s="108" t="s">
        <v>201</v>
      </c>
      <c r="L62" s="108"/>
      <c r="M62" s="108"/>
      <c r="N62" s="108"/>
      <c r="O62" s="109">
        <v>4258</v>
      </c>
      <c r="P62" s="109"/>
      <c r="Q62" s="56" t="s">
        <v>202</v>
      </c>
    </row>
    <row r="63" spans="1:17" ht="15.75" customHeight="1">
      <c r="A63" s="73">
        <v>38</v>
      </c>
      <c r="B63" s="73">
        <v>38</v>
      </c>
      <c r="C63" s="29">
        <v>27162</v>
      </c>
      <c r="D63" s="48"/>
      <c r="E63" s="52">
        <v>147</v>
      </c>
      <c r="F63" s="29">
        <v>6913</v>
      </c>
      <c r="G63" s="58"/>
      <c r="H63" s="58"/>
      <c r="I63" s="105" t="s">
        <v>189</v>
      </c>
      <c r="J63" s="105"/>
      <c r="K63" s="106" t="s">
        <v>199</v>
      </c>
      <c r="L63" s="106"/>
      <c r="M63" s="106"/>
      <c r="N63" s="106"/>
      <c r="O63" s="109">
        <v>2126</v>
      </c>
      <c r="P63" s="109"/>
      <c r="Q63" s="59" t="s">
        <v>202</v>
      </c>
    </row>
    <row r="64" spans="1:17" ht="15.75" customHeight="1">
      <c r="A64" s="73">
        <v>40</v>
      </c>
      <c r="B64" s="73">
        <v>40</v>
      </c>
      <c r="C64" s="29">
        <v>2651</v>
      </c>
      <c r="D64" s="48"/>
      <c r="E64" s="52">
        <v>156</v>
      </c>
      <c r="F64" s="29">
        <v>2853</v>
      </c>
      <c r="G64" s="58"/>
      <c r="H64" s="58"/>
      <c r="I64" s="105" t="s">
        <v>183</v>
      </c>
      <c r="J64" s="105"/>
      <c r="K64" s="106" t="s">
        <v>184</v>
      </c>
      <c r="L64" s="106"/>
      <c r="M64" s="106"/>
      <c r="N64" s="106"/>
      <c r="O64" s="109">
        <v>10069</v>
      </c>
      <c r="P64" s="109"/>
      <c r="Q64" s="56" t="s">
        <v>204</v>
      </c>
    </row>
    <row r="65" spans="1:17" ht="15.75" customHeight="1">
      <c r="A65" s="73">
        <v>41</v>
      </c>
      <c r="B65" s="73">
        <v>41</v>
      </c>
      <c r="C65" s="29">
        <v>19777</v>
      </c>
      <c r="D65" s="48"/>
      <c r="E65" s="52">
        <v>159</v>
      </c>
      <c r="F65" s="29">
        <v>2979</v>
      </c>
      <c r="G65" s="58"/>
      <c r="H65" s="58"/>
      <c r="I65" s="105" t="s">
        <v>232</v>
      </c>
      <c r="J65" s="105"/>
      <c r="K65" s="108" t="s">
        <v>201</v>
      </c>
      <c r="L65" s="108"/>
      <c r="M65" s="108"/>
      <c r="N65" s="108"/>
      <c r="O65" s="109">
        <v>10500</v>
      </c>
      <c r="P65" s="109"/>
      <c r="Q65" s="56" t="s">
        <v>204</v>
      </c>
    </row>
    <row r="66" spans="1:17" ht="15.75" customHeight="1">
      <c r="A66" s="73">
        <v>45</v>
      </c>
      <c r="B66" s="73">
        <v>45</v>
      </c>
      <c r="C66" s="29">
        <v>25550</v>
      </c>
      <c r="D66" s="48"/>
      <c r="E66" s="52">
        <v>171</v>
      </c>
      <c r="F66" s="29">
        <v>3386</v>
      </c>
      <c r="G66" s="58"/>
      <c r="H66" s="58"/>
      <c r="I66" s="105" t="s">
        <v>183</v>
      </c>
      <c r="J66" s="105"/>
      <c r="K66" s="106" t="s">
        <v>184</v>
      </c>
      <c r="L66" s="106"/>
      <c r="M66" s="106"/>
      <c r="N66" s="106"/>
      <c r="O66" s="121">
        <v>2222</v>
      </c>
      <c r="P66" s="121"/>
      <c r="Q66" s="56" t="s">
        <v>204</v>
      </c>
    </row>
    <row r="67" spans="1:17" ht="15.75" customHeight="1">
      <c r="A67" s="73">
        <v>47</v>
      </c>
      <c r="B67" s="73">
        <v>47</v>
      </c>
      <c r="C67" s="29">
        <v>2587</v>
      </c>
      <c r="D67" s="48"/>
      <c r="E67" s="52">
        <v>173</v>
      </c>
      <c r="F67" s="29">
        <v>7257</v>
      </c>
      <c r="G67" s="58"/>
      <c r="H67" s="58"/>
      <c r="I67" s="105" t="s">
        <v>183</v>
      </c>
      <c r="J67" s="105"/>
      <c r="K67" s="106" t="s">
        <v>184</v>
      </c>
      <c r="L67" s="106"/>
      <c r="M67" s="106"/>
      <c r="N67" s="106"/>
      <c r="O67" s="109">
        <v>7242</v>
      </c>
      <c r="P67" s="109"/>
      <c r="Q67" s="56" t="s">
        <v>205</v>
      </c>
    </row>
    <row r="68" spans="1:17" ht="16.5" customHeight="1">
      <c r="A68" s="73">
        <v>61</v>
      </c>
      <c r="B68" s="73">
        <v>61</v>
      </c>
      <c r="C68" s="29">
        <v>2944</v>
      </c>
      <c r="D68" s="48"/>
      <c r="E68" s="52">
        <v>183</v>
      </c>
      <c r="F68" s="29">
        <v>2512</v>
      </c>
      <c r="G68" s="58"/>
      <c r="H68" s="58"/>
      <c r="I68" s="105" t="s">
        <v>189</v>
      </c>
      <c r="J68" s="105"/>
      <c r="K68" s="106" t="s">
        <v>199</v>
      </c>
      <c r="L68" s="106"/>
      <c r="M68" s="106"/>
      <c r="N68" s="106"/>
      <c r="O68" s="109">
        <v>3021</v>
      </c>
      <c r="P68" s="109"/>
      <c r="Q68" s="59" t="s">
        <v>205</v>
      </c>
    </row>
    <row r="69" spans="1:17" ht="15.75" customHeight="1">
      <c r="A69" s="73">
        <v>67</v>
      </c>
      <c r="B69" s="73">
        <v>67</v>
      </c>
      <c r="C69" s="29">
        <v>2948</v>
      </c>
      <c r="D69" s="48"/>
      <c r="E69" s="52">
        <v>185</v>
      </c>
      <c r="F69" s="29">
        <v>2068</v>
      </c>
      <c r="G69" s="58"/>
      <c r="H69" s="58"/>
      <c r="I69" s="105" t="s">
        <v>189</v>
      </c>
      <c r="J69" s="105"/>
      <c r="K69" s="106" t="s">
        <v>199</v>
      </c>
      <c r="L69" s="106"/>
      <c r="M69" s="106"/>
      <c r="N69" s="106"/>
      <c r="O69" s="109">
        <v>1203</v>
      </c>
      <c r="P69" s="109"/>
      <c r="Q69" s="59" t="s">
        <v>206</v>
      </c>
    </row>
    <row r="70" spans="1:17" ht="15.75" customHeight="1">
      <c r="A70" s="73">
        <v>75</v>
      </c>
      <c r="B70" s="73">
        <v>75</v>
      </c>
      <c r="C70" s="29">
        <v>3857</v>
      </c>
      <c r="D70" s="48"/>
      <c r="E70" s="52">
        <v>191</v>
      </c>
      <c r="F70" s="29">
        <v>1376</v>
      </c>
      <c r="I70" s="105" t="s">
        <v>183</v>
      </c>
      <c r="J70" s="105"/>
      <c r="K70" s="106" t="s">
        <v>184</v>
      </c>
      <c r="L70" s="106"/>
      <c r="M70" s="106"/>
      <c r="N70" s="106"/>
      <c r="O70" s="109">
        <v>4261</v>
      </c>
      <c r="P70" s="109"/>
      <c r="Q70" s="56" t="s">
        <v>206</v>
      </c>
    </row>
    <row r="71" spans="1:17" ht="15.75" customHeight="1">
      <c r="A71" s="73">
        <v>78</v>
      </c>
      <c r="B71" s="73">
        <v>78</v>
      </c>
      <c r="C71" s="29">
        <v>2044</v>
      </c>
      <c r="D71" s="48"/>
      <c r="E71" s="52">
        <v>206</v>
      </c>
      <c r="F71" s="29">
        <v>2152</v>
      </c>
      <c r="I71" s="111" t="s">
        <v>210</v>
      </c>
      <c r="J71" s="111"/>
      <c r="K71" s="111"/>
      <c r="L71" s="111"/>
      <c r="M71" s="111"/>
      <c r="N71" s="111"/>
      <c r="O71" s="112">
        <f>O55+O56+O57+O58+O59+O60+O61+O62+O63+O64+O65+O66+O67+O68+O69+O70</f>
        <v>59024</v>
      </c>
      <c r="P71" s="112"/>
      <c r="Q71" s="112"/>
    </row>
    <row r="72" spans="1:17" ht="15.75" customHeight="1">
      <c r="A72" s="73">
        <v>81</v>
      </c>
      <c r="B72" s="73">
        <v>81</v>
      </c>
      <c r="C72" s="29">
        <v>2011</v>
      </c>
      <c r="D72" s="48"/>
      <c r="E72" s="52">
        <v>210</v>
      </c>
      <c r="F72" s="29">
        <v>3812</v>
      </c>
      <c r="I72" s="114"/>
      <c r="J72" s="114"/>
      <c r="K72" s="115"/>
      <c r="L72" s="115"/>
      <c r="M72" s="115"/>
      <c r="N72" s="115"/>
      <c r="O72" s="116"/>
      <c r="P72" s="116"/>
      <c r="Q72" s="21"/>
    </row>
    <row r="73" spans="1:17" ht="15.75" customHeight="1">
      <c r="A73" s="73">
        <v>100</v>
      </c>
      <c r="B73" s="73">
        <v>100</v>
      </c>
      <c r="C73" s="29">
        <v>2027</v>
      </c>
      <c r="D73" s="48"/>
      <c r="E73" s="52">
        <v>216</v>
      </c>
      <c r="F73" s="29">
        <v>1441</v>
      </c>
      <c r="I73" s="128"/>
      <c r="J73" s="128"/>
      <c r="K73" s="128"/>
      <c r="L73" s="128"/>
      <c r="M73" s="128"/>
      <c r="N73" s="128"/>
      <c r="O73" s="128"/>
      <c r="P73" s="128"/>
      <c r="Q73" s="128"/>
    </row>
    <row r="74" spans="1:17" ht="15.75" customHeight="1">
      <c r="A74" s="104"/>
      <c r="B74" s="104"/>
      <c r="C74" s="29"/>
      <c r="D74" s="48"/>
      <c r="E74" s="52"/>
      <c r="F74" s="29"/>
      <c r="I74" s="119"/>
      <c r="J74" s="119"/>
      <c r="K74" s="119"/>
      <c r="L74" s="119"/>
      <c r="M74" s="119"/>
      <c r="N74" s="119"/>
      <c r="O74" s="120"/>
      <c r="P74" s="120"/>
      <c r="Q74" s="120"/>
    </row>
    <row r="75" spans="1:17" ht="15.75">
      <c r="A75" s="104"/>
      <c r="B75" s="104"/>
      <c r="C75" s="29"/>
      <c r="D75" s="48"/>
      <c r="E75" s="52"/>
      <c r="F75" s="29"/>
      <c r="I75" s="119"/>
      <c r="J75" s="119"/>
      <c r="K75" s="119"/>
      <c r="L75" s="119"/>
      <c r="M75" s="119"/>
      <c r="N75" s="119"/>
      <c r="O75" s="120"/>
      <c r="P75" s="120"/>
      <c r="Q75" s="120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215044</v>
      </c>
    </row>
  </sheetData>
  <sheetProtection selectLockedCells="1" selectUnlockedCells="1"/>
  <mergeCells count="198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3:B73"/>
    <mergeCell ref="I73:Q73"/>
    <mergeCell ref="A74:B74"/>
    <mergeCell ref="I74:N74"/>
    <mergeCell ref="O74:Q74"/>
    <mergeCell ref="A75:B75"/>
    <mergeCell ref="I75:N75"/>
    <mergeCell ref="O75:Q75"/>
    <mergeCell ref="A71:B71"/>
    <mergeCell ref="I71:N71"/>
    <mergeCell ref="O71:Q71"/>
    <mergeCell ref="A72:B72"/>
    <mergeCell ref="I72:J72"/>
    <mergeCell ref="K72:N72"/>
    <mergeCell ref="O72:P72"/>
    <mergeCell ref="A69:B69"/>
    <mergeCell ref="I69:J69"/>
    <mergeCell ref="K69:N69"/>
    <mergeCell ref="O69:P69"/>
    <mergeCell ref="A70:B70"/>
    <mergeCell ref="I70:J70"/>
    <mergeCell ref="K70:N70"/>
    <mergeCell ref="O70:P70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352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353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354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511343.76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49976.34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31692.36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511343.76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8532.6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76338</v>
      </c>
      <c r="I20" s="79" t="s">
        <v>150</v>
      </c>
      <c r="J20" s="79"/>
      <c r="K20" s="79"/>
      <c r="L20" s="79"/>
      <c r="M20" s="79"/>
      <c r="N20" s="79"/>
      <c r="O20" s="25"/>
      <c r="P20" s="26">
        <v>21331.44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35349.12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435005.76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49976.4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507787.72000000003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195029.82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-72781.96000000002</v>
      </c>
      <c r="I28" s="84" t="s">
        <v>160</v>
      </c>
      <c r="J28" s="84"/>
      <c r="K28" s="84"/>
      <c r="L28" s="84"/>
      <c r="M28" s="84"/>
      <c r="N28" s="84"/>
      <c r="O28" s="25"/>
      <c r="P28" s="26">
        <v>34739.64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84716.04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81160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174358.64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49925.59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10970.42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4418.64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304.73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352</v>
      </c>
      <c r="H50" s="94"/>
      <c r="O50" s="72" t="s">
        <v>352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9</v>
      </c>
      <c r="B55" s="73"/>
      <c r="C55" s="29">
        <v>3227</v>
      </c>
      <c r="D55" s="48"/>
      <c r="E55" s="52">
        <v>63</v>
      </c>
      <c r="F55" s="29">
        <v>2987</v>
      </c>
      <c r="I55" s="105" t="s">
        <v>355</v>
      </c>
      <c r="J55" s="105"/>
      <c r="K55" s="106" t="s">
        <v>356</v>
      </c>
      <c r="L55" s="106"/>
      <c r="M55" s="106"/>
      <c r="N55" s="106"/>
      <c r="O55" s="107">
        <v>847</v>
      </c>
      <c r="P55" s="107"/>
      <c r="Q55" s="54" t="s">
        <v>255</v>
      </c>
    </row>
    <row r="56" spans="1:17" ht="15.75" customHeight="1">
      <c r="A56" s="73">
        <v>15</v>
      </c>
      <c r="B56" s="73">
        <v>15</v>
      </c>
      <c r="C56" s="29">
        <v>2251</v>
      </c>
      <c r="D56" s="48"/>
      <c r="E56" s="52">
        <v>65</v>
      </c>
      <c r="F56" s="29">
        <v>1556</v>
      </c>
      <c r="I56" s="105" t="s">
        <v>183</v>
      </c>
      <c r="J56" s="105"/>
      <c r="K56" s="106" t="s">
        <v>184</v>
      </c>
      <c r="L56" s="106"/>
      <c r="M56" s="106"/>
      <c r="N56" s="106"/>
      <c r="O56" s="107">
        <v>6856</v>
      </c>
      <c r="P56" s="107"/>
      <c r="Q56" s="56" t="s">
        <v>186</v>
      </c>
    </row>
    <row r="57" spans="1:17" ht="15.75" customHeight="1">
      <c r="A57" s="73">
        <v>21</v>
      </c>
      <c r="B57" s="73">
        <v>21</v>
      </c>
      <c r="C57" s="29">
        <v>3614</v>
      </c>
      <c r="D57" s="48"/>
      <c r="E57" s="52">
        <v>67</v>
      </c>
      <c r="F57" s="29">
        <v>9173</v>
      </c>
      <c r="I57" s="105" t="s">
        <v>183</v>
      </c>
      <c r="J57" s="105"/>
      <c r="K57" s="106" t="s">
        <v>184</v>
      </c>
      <c r="L57" s="106"/>
      <c r="M57" s="106"/>
      <c r="N57" s="106"/>
      <c r="O57" s="121">
        <v>21813</v>
      </c>
      <c r="P57" s="121"/>
      <c r="Q57" s="59" t="s">
        <v>187</v>
      </c>
    </row>
    <row r="58" spans="1:17" ht="15.75" customHeight="1">
      <c r="A58" s="73">
        <v>24</v>
      </c>
      <c r="B58" s="73">
        <v>24</v>
      </c>
      <c r="C58" s="29">
        <v>26454</v>
      </c>
      <c r="D58" s="48"/>
      <c r="E58" s="52">
        <v>72</v>
      </c>
      <c r="F58" s="29">
        <v>11173</v>
      </c>
      <c r="G58" s="55"/>
      <c r="H58" s="55"/>
      <c r="I58" s="105" t="s">
        <v>357</v>
      </c>
      <c r="J58" s="105"/>
      <c r="K58" s="108" t="s">
        <v>358</v>
      </c>
      <c r="L58" s="108"/>
      <c r="M58" s="108"/>
      <c r="N58" s="108"/>
      <c r="O58" s="121">
        <v>36</v>
      </c>
      <c r="P58" s="121"/>
      <c r="Q58" s="56" t="s">
        <v>194</v>
      </c>
    </row>
    <row r="59" spans="1:17" ht="15.75" customHeight="1">
      <c r="A59" s="73">
        <v>25</v>
      </c>
      <c r="B59" s="73">
        <v>25</v>
      </c>
      <c r="C59" s="29">
        <v>2634</v>
      </c>
      <c r="D59" s="48"/>
      <c r="E59" s="52">
        <v>80</v>
      </c>
      <c r="F59" s="29">
        <v>3479</v>
      </c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21">
        <v>1478</v>
      </c>
      <c r="P59" s="121"/>
      <c r="Q59" s="63" t="s">
        <v>202</v>
      </c>
    </row>
    <row r="60" spans="1:17" ht="15.75" customHeight="1">
      <c r="A60" s="73">
        <v>31</v>
      </c>
      <c r="B60" s="73">
        <v>31</v>
      </c>
      <c r="C60" s="29">
        <v>3920</v>
      </c>
      <c r="D60" s="48"/>
      <c r="E60" s="52">
        <v>83</v>
      </c>
      <c r="F60" s="29">
        <v>5870</v>
      </c>
      <c r="G60" s="58"/>
      <c r="H60" s="58"/>
      <c r="I60" s="105" t="s">
        <v>243</v>
      </c>
      <c r="J60" s="105"/>
      <c r="K60" s="108" t="s">
        <v>244</v>
      </c>
      <c r="L60" s="108"/>
      <c r="M60" s="108"/>
      <c r="N60" s="108"/>
      <c r="O60" s="109">
        <v>21013</v>
      </c>
      <c r="P60" s="109"/>
      <c r="Q60" s="56" t="s">
        <v>202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200</v>
      </c>
      <c r="J61" s="105"/>
      <c r="K61" s="123" t="s">
        <v>201</v>
      </c>
      <c r="L61" s="123"/>
      <c r="M61" s="123"/>
      <c r="N61" s="123"/>
      <c r="O61" s="109">
        <v>10324</v>
      </c>
      <c r="P61" s="109"/>
      <c r="Q61" s="56" t="s">
        <v>202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05" t="s">
        <v>195</v>
      </c>
      <c r="J62" s="105"/>
      <c r="K62" s="123" t="s">
        <v>359</v>
      </c>
      <c r="L62" s="123"/>
      <c r="M62" s="123"/>
      <c r="N62" s="123"/>
      <c r="O62" s="109">
        <v>474</v>
      </c>
      <c r="P62" s="109"/>
      <c r="Q62" s="56" t="s">
        <v>202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05" t="s">
        <v>183</v>
      </c>
      <c r="J63" s="105"/>
      <c r="K63" s="106" t="s">
        <v>184</v>
      </c>
      <c r="L63" s="106"/>
      <c r="M63" s="106"/>
      <c r="N63" s="106"/>
      <c r="O63" s="121">
        <v>7773</v>
      </c>
      <c r="P63" s="121"/>
      <c r="Q63" s="56" t="s">
        <v>204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05" t="s">
        <v>183</v>
      </c>
      <c r="J64" s="105"/>
      <c r="K64" s="106" t="s">
        <v>184</v>
      </c>
      <c r="L64" s="106"/>
      <c r="M64" s="106"/>
      <c r="N64" s="106"/>
      <c r="O64" s="109">
        <v>10546</v>
      </c>
      <c r="P64" s="109"/>
      <c r="Q64" s="56" t="s">
        <v>205</v>
      </c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23" t="s">
        <v>360</v>
      </c>
      <c r="L65" s="123"/>
      <c r="M65" s="123"/>
      <c r="N65" s="123"/>
      <c r="O65" s="109">
        <v>3940</v>
      </c>
      <c r="P65" s="109"/>
      <c r="Q65" s="56" t="s">
        <v>206</v>
      </c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05" t="s">
        <v>183</v>
      </c>
      <c r="J66" s="105"/>
      <c r="K66" s="106" t="s">
        <v>184</v>
      </c>
      <c r="L66" s="106"/>
      <c r="M66" s="106"/>
      <c r="N66" s="106"/>
      <c r="O66" s="109">
        <v>4537</v>
      </c>
      <c r="P66" s="109"/>
      <c r="Q66" s="56" t="s">
        <v>206</v>
      </c>
    </row>
    <row r="67" spans="1:8" ht="15.75" customHeight="1">
      <c r="A67" s="73"/>
      <c r="B67" s="73"/>
      <c r="C67" s="29"/>
      <c r="D67" s="48"/>
      <c r="E67" s="52"/>
      <c r="F67" s="29"/>
      <c r="G67" s="58"/>
      <c r="H67" s="58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11" t="s">
        <v>210</v>
      </c>
      <c r="J68" s="111"/>
      <c r="K68" s="111"/>
      <c r="L68" s="111"/>
      <c r="M68" s="111"/>
      <c r="N68" s="111"/>
      <c r="O68" s="112">
        <f>O64+O63+O62+O61+O60+O59+O58+O56+O55+O57</f>
        <v>81160</v>
      </c>
      <c r="P68" s="112"/>
      <c r="Q68" s="11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5"/>
      <c r="L69" s="115"/>
      <c r="M69" s="115"/>
      <c r="N69" s="115"/>
      <c r="O69" s="116"/>
      <c r="P69" s="116"/>
      <c r="Q69" s="21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5"/>
      <c r="L70" s="115"/>
      <c r="M70" s="115"/>
      <c r="N70" s="115"/>
      <c r="O70" s="116"/>
      <c r="P70" s="116"/>
      <c r="Q70" s="62"/>
    </row>
    <row r="71" spans="1:17" ht="15.75" customHeight="1">
      <c r="A71" s="73"/>
      <c r="B71" s="73"/>
      <c r="C71" s="29"/>
      <c r="D71" s="48"/>
      <c r="E71" s="52"/>
      <c r="F71" s="29"/>
      <c r="I71" s="119"/>
      <c r="J71" s="119"/>
      <c r="K71" s="119"/>
      <c r="L71" s="119"/>
      <c r="M71" s="119"/>
      <c r="N71" s="119"/>
      <c r="O71" s="120"/>
      <c r="P71" s="120"/>
      <c r="Q71" s="120"/>
    </row>
    <row r="72" spans="1:17" ht="15.75" customHeight="1">
      <c r="A72" s="73"/>
      <c r="B72" s="73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6"/>
      <c r="P72" s="116"/>
      <c r="Q72" s="21"/>
    </row>
    <row r="73" spans="1:17" ht="15.75" customHeight="1">
      <c r="A73" s="73"/>
      <c r="B73" s="73"/>
      <c r="C73" s="29"/>
      <c r="D73" s="48"/>
      <c r="E73" s="52"/>
      <c r="F73" s="29"/>
      <c r="I73" s="128"/>
      <c r="J73" s="128"/>
      <c r="K73" s="128"/>
      <c r="L73" s="128"/>
      <c r="M73" s="128"/>
      <c r="N73" s="128"/>
      <c r="O73" s="128"/>
      <c r="P73" s="128"/>
      <c r="Q73" s="128"/>
    </row>
    <row r="74" spans="1:17" ht="15.75" customHeight="1">
      <c r="A74" s="104"/>
      <c r="B74" s="104"/>
      <c r="C74" s="29"/>
      <c r="D74" s="48"/>
      <c r="E74" s="52"/>
      <c r="F74" s="29"/>
      <c r="I74" s="119"/>
      <c r="J74" s="119"/>
      <c r="K74" s="119"/>
      <c r="L74" s="119"/>
      <c r="M74" s="119"/>
      <c r="N74" s="119"/>
      <c r="O74" s="120"/>
      <c r="P74" s="120"/>
      <c r="Q74" s="120"/>
    </row>
    <row r="75" spans="1:17" ht="15.75">
      <c r="A75" s="104"/>
      <c r="B75" s="104"/>
      <c r="C75" s="29"/>
      <c r="D75" s="48"/>
      <c r="E75" s="52"/>
      <c r="F75" s="29"/>
      <c r="I75" s="119"/>
      <c r="J75" s="119"/>
      <c r="K75" s="119"/>
      <c r="L75" s="119"/>
      <c r="M75" s="119"/>
      <c r="N75" s="119"/>
      <c r="O75" s="120"/>
      <c r="P75" s="120"/>
      <c r="Q75" s="120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76338</v>
      </c>
    </row>
  </sheetData>
  <sheetProtection selectLockedCells="1" selectUnlockedCells="1"/>
  <mergeCells count="194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4:B74"/>
    <mergeCell ref="I74:N74"/>
    <mergeCell ref="O74:Q74"/>
    <mergeCell ref="A75:B75"/>
    <mergeCell ref="I75:N75"/>
    <mergeCell ref="O75:Q75"/>
    <mergeCell ref="A72:B72"/>
    <mergeCell ref="I72:J72"/>
    <mergeCell ref="K72:N72"/>
    <mergeCell ref="O72:P72"/>
    <mergeCell ref="A73:B73"/>
    <mergeCell ref="I73:Q73"/>
    <mergeCell ref="A70:B70"/>
    <mergeCell ref="I70:J70"/>
    <mergeCell ref="K70:N70"/>
    <mergeCell ref="O70:P70"/>
    <mergeCell ref="A71:B71"/>
    <mergeCell ref="I71:N71"/>
    <mergeCell ref="O71:Q71"/>
    <mergeCell ref="A67:B67"/>
    <mergeCell ref="A68:B68"/>
    <mergeCell ref="I68:N68"/>
    <mergeCell ref="O68:Q68"/>
    <mergeCell ref="A69:B69"/>
    <mergeCell ref="I69:J69"/>
    <mergeCell ref="K69:N69"/>
    <mergeCell ref="O69:P69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361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362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363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1244797.56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121660.74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77150.76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1244797.56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20771.4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117075</v>
      </c>
      <c r="I20" s="79" t="s">
        <v>150</v>
      </c>
      <c r="J20" s="79"/>
      <c r="K20" s="79"/>
      <c r="L20" s="79"/>
      <c r="M20" s="79"/>
      <c r="N20" s="79"/>
      <c r="O20" s="25"/>
      <c r="P20" s="26">
        <v>51928.44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86052.72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1127722.56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121660.8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1174850.72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474773.82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-47128.159999999916</v>
      </c>
      <c r="I28" s="84" t="s">
        <v>160</v>
      </c>
      <c r="J28" s="84"/>
      <c r="K28" s="84"/>
      <c r="L28" s="84"/>
      <c r="M28" s="84"/>
      <c r="N28" s="84"/>
      <c r="O28" s="25"/>
      <c r="P28" s="26">
        <v>84569.04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206229.84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136283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424452.69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121537.14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26706.02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10756.59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741.83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361</v>
      </c>
      <c r="H50" s="94"/>
      <c r="O50" s="72" t="s">
        <v>361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2</v>
      </c>
      <c r="B55" s="73"/>
      <c r="C55" s="29">
        <v>2298</v>
      </c>
      <c r="D55" s="48"/>
      <c r="E55" s="52">
        <v>127</v>
      </c>
      <c r="F55" s="29">
        <v>8991</v>
      </c>
      <c r="I55" s="105" t="s">
        <v>254</v>
      </c>
      <c r="J55" s="105"/>
      <c r="K55" s="106" t="s">
        <v>184</v>
      </c>
      <c r="L55" s="106"/>
      <c r="M55" s="106"/>
      <c r="N55" s="106"/>
      <c r="O55" s="107">
        <v>388</v>
      </c>
      <c r="P55" s="107"/>
      <c r="Q55" s="54" t="s">
        <v>255</v>
      </c>
    </row>
    <row r="56" spans="1:17" ht="15.75" customHeight="1">
      <c r="A56" s="73">
        <v>14</v>
      </c>
      <c r="B56" s="73">
        <v>14</v>
      </c>
      <c r="C56" s="29">
        <v>3074</v>
      </c>
      <c r="D56" s="48"/>
      <c r="E56" s="52">
        <v>147</v>
      </c>
      <c r="F56" s="29">
        <v>2246</v>
      </c>
      <c r="I56" s="105" t="s">
        <v>183</v>
      </c>
      <c r="J56" s="105"/>
      <c r="K56" s="106" t="s">
        <v>184</v>
      </c>
      <c r="L56" s="106"/>
      <c r="M56" s="106"/>
      <c r="N56" s="106"/>
      <c r="O56" s="107">
        <v>671</v>
      </c>
      <c r="P56" s="107"/>
      <c r="Q56" s="54" t="s">
        <v>185</v>
      </c>
    </row>
    <row r="57" spans="1:17" ht="15.75" customHeight="1">
      <c r="A57" s="73">
        <v>34</v>
      </c>
      <c r="B57" s="73">
        <v>34</v>
      </c>
      <c r="C57" s="29">
        <v>2917</v>
      </c>
      <c r="D57" s="48"/>
      <c r="E57" s="52">
        <v>172</v>
      </c>
      <c r="F57" s="29">
        <v>4100</v>
      </c>
      <c r="I57" s="105" t="s">
        <v>217</v>
      </c>
      <c r="J57" s="105"/>
      <c r="K57" s="108" t="s">
        <v>218</v>
      </c>
      <c r="L57" s="108"/>
      <c r="M57" s="108"/>
      <c r="N57" s="108"/>
      <c r="O57" s="110">
        <v>5615</v>
      </c>
      <c r="P57" s="110"/>
      <c r="Q57" s="56" t="s">
        <v>185</v>
      </c>
    </row>
    <row r="58" spans="1:17" ht="15.75" customHeight="1">
      <c r="A58" s="73">
        <v>38</v>
      </c>
      <c r="B58" s="73">
        <v>38</v>
      </c>
      <c r="C58" s="29">
        <v>4386</v>
      </c>
      <c r="D58" s="48"/>
      <c r="E58" s="52">
        <v>176</v>
      </c>
      <c r="F58" s="29">
        <v>4210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7">
        <v>362</v>
      </c>
      <c r="P58" s="107"/>
      <c r="Q58" s="59" t="s">
        <v>186</v>
      </c>
    </row>
    <row r="59" spans="1:17" ht="15.75" customHeight="1">
      <c r="A59" s="73">
        <v>43</v>
      </c>
      <c r="B59" s="73">
        <v>43</v>
      </c>
      <c r="C59" s="29">
        <v>7081</v>
      </c>
      <c r="D59" s="48"/>
      <c r="E59" s="52">
        <v>179</v>
      </c>
      <c r="F59" s="29">
        <v>3794</v>
      </c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7">
        <v>628</v>
      </c>
      <c r="P59" s="107"/>
      <c r="Q59" s="59" t="s">
        <v>186</v>
      </c>
    </row>
    <row r="60" spans="1:17" ht="15.75" customHeight="1">
      <c r="A60" s="73">
        <v>58</v>
      </c>
      <c r="B60" s="73">
        <v>58</v>
      </c>
      <c r="C60" s="29">
        <v>4178</v>
      </c>
      <c r="D60" s="48"/>
      <c r="E60" s="52">
        <v>182</v>
      </c>
      <c r="F60" s="29">
        <v>7604</v>
      </c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07">
        <v>7363</v>
      </c>
      <c r="P60" s="107"/>
      <c r="Q60" s="56" t="s">
        <v>187</v>
      </c>
    </row>
    <row r="61" spans="1:17" ht="15.75" customHeight="1">
      <c r="A61" s="73">
        <v>60</v>
      </c>
      <c r="B61" s="73">
        <v>60</v>
      </c>
      <c r="C61" s="29">
        <v>1841</v>
      </c>
      <c r="D61" s="48"/>
      <c r="E61" s="52">
        <v>183</v>
      </c>
      <c r="F61" s="29">
        <v>2247</v>
      </c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07">
        <v>7451</v>
      </c>
      <c r="P61" s="107"/>
      <c r="Q61" s="56" t="s">
        <v>188</v>
      </c>
    </row>
    <row r="62" spans="1:17" ht="15.75" customHeight="1">
      <c r="A62" s="73">
        <v>76</v>
      </c>
      <c r="B62" s="73">
        <v>76</v>
      </c>
      <c r="C62" s="29">
        <v>2423</v>
      </c>
      <c r="D62" s="48"/>
      <c r="E62" s="52">
        <v>193</v>
      </c>
      <c r="F62" s="29">
        <v>3511</v>
      </c>
      <c r="G62" s="58"/>
      <c r="H62" s="58"/>
      <c r="I62" s="105" t="s">
        <v>183</v>
      </c>
      <c r="J62" s="105"/>
      <c r="K62" s="106" t="s">
        <v>184</v>
      </c>
      <c r="L62" s="106"/>
      <c r="M62" s="106"/>
      <c r="N62" s="106"/>
      <c r="O62" s="109">
        <v>2439</v>
      </c>
      <c r="P62" s="109"/>
      <c r="Q62" s="56" t="s">
        <v>191</v>
      </c>
    </row>
    <row r="63" spans="1:17" ht="15.75" customHeight="1">
      <c r="A63" s="73">
        <v>80</v>
      </c>
      <c r="B63" s="73">
        <v>80</v>
      </c>
      <c r="C63" s="29">
        <v>4082</v>
      </c>
      <c r="D63" s="48"/>
      <c r="E63" s="52">
        <v>194</v>
      </c>
      <c r="F63" s="29">
        <v>3035</v>
      </c>
      <c r="G63" s="58"/>
      <c r="H63" s="58"/>
      <c r="I63" s="105" t="s">
        <v>183</v>
      </c>
      <c r="J63" s="105"/>
      <c r="K63" s="106" t="s">
        <v>184</v>
      </c>
      <c r="L63" s="106"/>
      <c r="M63" s="106"/>
      <c r="N63" s="106"/>
      <c r="O63" s="109">
        <v>26646</v>
      </c>
      <c r="P63" s="109"/>
      <c r="Q63" s="56" t="s">
        <v>194</v>
      </c>
    </row>
    <row r="64" spans="1:17" ht="15.75" customHeight="1">
      <c r="A64" s="73">
        <v>81</v>
      </c>
      <c r="B64" s="73">
        <v>81</v>
      </c>
      <c r="C64" s="29">
        <v>13330</v>
      </c>
      <c r="D64" s="48"/>
      <c r="E64" s="52">
        <v>201</v>
      </c>
      <c r="F64" s="29">
        <v>3109</v>
      </c>
      <c r="G64" s="58"/>
      <c r="H64" s="58"/>
      <c r="I64" s="105" t="s">
        <v>217</v>
      </c>
      <c r="J64" s="105"/>
      <c r="K64" s="108" t="s">
        <v>218</v>
      </c>
      <c r="L64" s="108"/>
      <c r="M64" s="108"/>
      <c r="N64" s="108"/>
      <c r="O64" s="109">
        <v>7552</v>
      </c>
      <c r="P64" s="109"/>
      <c r="Q64" s="56" t="s">
        <v>194</v>
      </c>
    </row>
    <row r="65" spans="1:17" ht="15.75" customHeight="1">
      <c r="A65" s="73">
        <v>110</v>
      </c>
      <c r="B65" s="73">
        <v>110</v>
      </c>
      <c r="C65" s="29">
        <v>7963</v>
      </c>
      <c r="D65" s="48"/>
      <c r="E65" s="52">
        <v>204</v>
      </c>
      <c r="F65" s="29">
        <v>2673</v>
      </c>
      <c r="G65" s="58"/>
      <c r="H65" s="58"/>
      <c r="I65" s="105" t="s">
        <v>195</v>
      </c>
      <c r="J65" s="105"/>
      <c r="K65" s="108" t="s">
        <v>364</v>
      </c>
      <c r="L65" s="108"/>
      <c r="M65" s="108"/>
      <c r="N65" s="108"/>
      <c r="O65" s="109">
        <v>4955</v>
      </c>
      <c r="P65" s="109"/>
      <c r="Q65" s="56" t="s">
        <v>194</v>
      </c>
    </row>
    <row r="66" spans="1:17" ht="15.75" customHeight="1">
      <c r="A66" s="73">
        <v>122</v>
      </c>
      <c r="B66" s="73">
        <v>122</v>
      </c>
      <c r="C66" s="29">
        <v>2129</v>
      </c>
      <c r="D66" s="48"/>
      <c r="E66" s="52">
        <v>206</v>
      </c>
      <c r="F66" s="29">
        <v>10598</v>
      </c>
      <c r="G66" s="58"/>
      <c r="H66" s="58"/>
      <c r="I66" s="105" t="s">
        <v>195</v>
      </c>
      <c r="J66" s="105"/>
      <c r="K66" s="108" t="s">
        <v>365</v>
      </c>
      <c r="L66" s="108"/>
      <c r="M66" s="108"/>
      <c r="N66" s="108"/>
      <c r="O66" s="109">
        <v>23664</v>
      </c>
      <c r="P66" s="109"/>
      <c r="Q66" s="56" t="s">
        <v>198</v>
      </c>
    </row>
    <row r="67" spans="1:17" ht="15.75" customHeight="1">
      <c r="A67" s="73">
        <v>124</v>
      </c>
      <c r="B67" s="73">
        <v>124</v>
      </c>
      <c r="C67" s="29">
        <v>5255</v>
      </c>
      <c r="D67" s="48"/>
      <c r="E67" s="52"/>
      <c r="F67" s="29"/>
      <c r="G67" s="58"/>
      <c r="H67" s="58"/>
      <c r="I67" s="105" t="s">
        <v>183</v>
      </c>
      <c r="J67" s="105"/>
      <c r="K67" s="106" t="s">
        <v>184</v>
      </c>
      <c r="L67" s="106"/>
      <c r="M67" s="106"/>
      <c r="N67" s="106"/>
      <c r="O67" s="109">
        <v>4210</v>
      </c>
      <c r="P67" s="109"/>
      <c r="Q67" s="56" t="s">
        <v>198</v>
      </c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05" t="s">
        <v>183</v>
      </c>
      <c r="J68" s="105"/>
      <c r="K68" s="108" t="s">
        <v>366</v>
      </c>
      <c r="L68" s="108"/>
      <c r="M68" s="108"/>
      <c r="N68" s="108"/>
      <c r="O68" s="109">
        <v>317</v>
      </c>
      <c r="P68" s="109"/>
      <c r="Q68" s="56" t="s">
        <v>202</v>
      </c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05" t="s">
        <v>367</v>
      </c>
      <c r="J69" s="105"/>
      <c r="K69" s="108" t="s">
        <v>368</v>
      </c>
      <c r="L69" s="108"/>
      <c r="M69" s="108"/>
      <c r="N69" s="108"/>
      <c r="O69" s="109">
        <v>3705</v>
      </c>
      <c r="P69" s="109"/>
      <c r="Q69" s="56" t="s">
        <v>205</v>
      </c>
    </row>
    <row r="70" spans="1:17" ht="15.75" customHeight="1">
      <c r="A70" s="73"/>
      <c r="B70" s="73"/>
      <c r="C70" s="29"/>
      <c r="D70" s="48"/>
      <c r="E70" s="52"/>
      <c r="F70" s="29"/>
      <c r="I70" s="105" t="s">
        <v>183</v>
      </c>
      <c r="J70" s="105"/>
      <c r="K70" s="106" t="s">
        <v>184</v>
      </c>
      <c r="L70" s="106"/>
      <c r="M70" s="106"/>
      <c r="N70" s="106"/>
      <c r="O70" s="109">
        <v>2582</v>
      </c>
      <c r="P70" s="109"/>
      <c r="Q70" s="56" t="s">
        <v>369</v>
      </c>
    </row>
    <row r="71" spans="1:17" ht="15.75" customHeight="1">
      <c r="A71" s="73"/>
      <c r="B71" s="73"/>
      <c r="C71" s="29"/>
      <c r="D71" s="48"/>
      <c r="E71" s="52"/>
      <c r="F71" s="29"/>
      <c r="I71" s="105" t="s">
        <v>183</v>
      </c>
      <c r="J71" s="105"/>
      <c r="K71" s="106" t="s">
        <v>184</v>
      </c>
      <c r="L71" s="106"/>
      <c r="M71" s="106"/>
      <c r="N71" s="106"/>
      <c r="O71" s="109">
        <v>10859</v>
      </c>
      <c r="P71" s="109"/>
      <c r="Q71" s="56" t="s">
        <v>369</v>
      </c>
    </row>
    <row r="72" spans="1:17" ht="15.75" customHeight="1">
      <c r="A72" s="73"/>
      <c r="B72" s="73"/>
      <c r="C72" s="29"/>
      <c r="D72" s="48"/>
      <c r="E72" s="52"/>
      <c r="F72" s="29"/>
      <c r="I72" s="105" t="s">
        <v>189</v>
      </c>
      <c r="J72" s="105"/>
      <c r="K72" s="106" t="s">
        <v>199</v>
      </c>
      <c r="L72" s="106"/>
      <c r="M72" s="106"/>
      <c r="N72" s="106"/>
      <c r="O72" s="109">
        <v>3413</v>
      </c>
      <c r="P72" s="109"/>
      <c r="Q72" s="59" t="s">
        <v>205</v>
      </c>
    </row>
    <row r="73" spans="1:17" ht="15.75" customHeight="1">
      <c r="A73" s="73"/>
      <c r="B73" s="73"/>
      <c r="C73" s="29"/>
      <c r="D73" s="48"/>
      <c r="E73" s="52"/>
      <c r="F73" s="29"/>
      <c r="I73" s="105" t="s">
        <v>189</v>
      </c>
      <c r="J73" s="105"/>
      <c r="K73" s="106" t="s">
        <v>199</v>
      </c>
      <c r="L73" s="106"/>
      <c r="M73" s="106"/>
      <c r="N73" s="106"/>
      <c r="O73" s="109">
        <v>23463</v>
      </c>
      <c r="P73" s="109"/>
      <c r="Q73" s="59" t="s">
        <v>206</v>
      </c>
    </row>
    <row r="74" spans="1:17" ht="15.75" customHeight="1">
      <c r="A74" s="104"/>
      <c r="B74" s="104"/>
      <c r="C74" s="29"/>
      <c r="D74" s="48"/>
      <c r="E74" s="52"/>
      <c r="F74" s="29"/>
      <c r="I74" s="105"/>
      <c r="J74" s="105"/>
      <c r="K74" s="106"/>
      <c r="L74" s="106"/>
      <c r="M74" s="106"/>
      <c r="N74" s="106"/>
      <c r="O74" s="110"/>
      <c r="P74" s="110"/>
      <c r="Q74" s="59"/>
    </row>
    <row r="75" spans="1:17" ht="15.75">
      <c r="A75" s="104"/>
      <c r="B75" s="104"/>
      <c r="C75" s="29"/>
      <c r="D75" s="48"/>
      <c r="E75" s="52"/>
      <c r="F75" s="29"/>
      <c r="I75" s="105"/>
      <c r="J75" s="105"/>
      <c r="K75" s="106"/>
      <c r="L75" s="106"/>
      <c r="M75" s="106"/>
      <c r="N75" s="106"/>
      <c r="O75" s="110"/>
      <c r="P75" s="110"/>
      <c r="Q75" s="59"/>
    </row>
    <row r="76" spans="1:17" ht="15.75" customHeight="1">
      <c r="A76" s="104"/>
      <c r="B76" s="104"/>
      <c r="C76" s="29"/>
      <c r="D76" s="48"/>
      <c r="E76" s="52"/>
      <c r="F76" s="29"/>
      <c r="I76" s="111" t="s">
        <v>210</v>
      </c>
      <c r="J76" s="111"/>
      <c r="K76" s="111"/>
      <c r="L76" s="111"/>
      <c r="M76" s="111"/>
      <c r="N76" s="111"/>
      <c r="O76" s="112">
        <f>O55+O56+O58+O59+O60+O61+O62+O63+O64+O65+O57+O66+O67+O68+O69+O70+O71+O72+O73</f>
        <v>136283</v>
      </c>
      <c r="P76" s="112"/>
      <c r="Q76" s="112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117075</v>
      </c>
    </row>
  </sheetData>
  <sheetProtection selectLockedCells="1" selectUnlockedCells="1"/>
  <mergeCells count="202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1:B71"/>
    <mergeCell ref="I71:J71"/>
    <mergeCell ref="K71:N71"/>
    <mergeCell ref="O71:P71"/>
    <mergeCell ref="A72:B72"/>
    <mergeCell ref="I72:J72"/>
    <mergeCell ref="K72:N72"/>
    <mergeCell ref="O72:P72"/>
    <mergeCell ref="A69:B69"/>
    <mergeCell ref="I69:J69"/>
    <mergeCell ref="K69:N69"/>
    <mergeCell ref="O69:P69"/>
    <mergeCell ref="A70:B70"/>
    <mergeCell ref="I70:J70"/>
    <mergeCell ref="K70:N70"/>
    <mergeCell ref="O70:P70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370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371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372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1166267.16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113985.54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72283.56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1166267.16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19461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158723</v>
      </c>
      <c r="I20" s="79" t="s">
        <v>150</v>
      </c>
      <c r="J20" s="79"/>
      <c r="K20" s="79"/>
      <c r="L20" s="79"/>
      <c r="M20" s="79"/>
      <c r="N20" s="79"/>
      <c r="O20" s="25"/>
      <c r="P20" s="26">
        <v>48652.44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80623.92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1007544.1599999999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113985.6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1028594.72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444821.82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-21050.560000000056</v>
      </c>
      <c r="I28" s="84" t="s">
        <v>160</v>
      </c>
      <c r="J28" s="84"/>
      <c r="K28" s="84"/>
      <c r="L28" s="84"/>
      <c r="M28" s="84"/>
      <c r="N28" s="84"/>
      <c r="O28" s="25"/>
      <c r="P28" s="26">
        <v>79233.84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193219.44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55547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397675.29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113869.74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25021.22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10077.99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695.03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1053.41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370</v>
      </c>
      <c r="H50" s="94"/>
      <c r="O50" s="72" t="s">
        <v>370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2</v>
      </c>
      <c r="B55" s="73"/>
      <c r="C55" s="29">
        <v>4169</v>
      </c>
      <c r="D55" s="48"/>
      <c r="E55" s="52">
        <v>121</v>
      </c>
      <c r="F55" s="29">
        <v>12233</v>
      </c>
      <c r="I55" s="105" t="s">
        <v>254</v>
      </c>
      <c r="J55" s="105"/>
      <c r="K55" s="106" t="s">
        <v>184</v>
      </c>
      <c r="L55" s="106"/>
      <c r="M55" s="106"/>
      <c r="N55" s="106"/>
      <c r="O55" s="121">
        <v>6427</v>
      </c>
      <c r="P55" s="121"/>
      <c r="Q55" s="54" t="s">
        <v>255</v>
      </c>
    </row>
    <row r="56" spans="1:17" ht="15.75" customHeight="1">
      <c r="A56" s="73">
        <v>6</v>
      </c>
      <c r="B56" s="73">
        <v>6</v>
      </c>
      <c r="C56" s="29">
        <v>6220</v>
      </c>
      <c r="D56" s="48"/>
      <c r="E56" s="52">
        <v>125</v>
      </c>
      <c r="F56" s="29">
        <v>3044</v>
      </c>
      <c r="I56" s="105" t="s">
        <v>183</v>
      </c>
      <c r="J56" s="105"/>
      <c r="K56" s="106" t="s">
        <v>184</v>
      </c>
      <c r="L56" s="106"/>
      <c r="M56" s="106"/>
      <c r="N56" s="106"/>
      <c r="O56" s="121">
        <v>2307</v>
      </c>
      <c r="P56" s="121"/>
      <c r="Q56" s="54" t="s">
        <v>185</v>
      </c>
    </row>
    <row r="57" spans="1:17" ht="15.75" customHeight="1">
      <c r="A57" s="73">
        <v>8</v>
      </c>
      <c r="B57" s="73">
        <v>8</v>
      </c>
      <c r="C57" s="29">
        <v>3665</v>
      </c>
      <c r="D57" s="48"/>
      <c r="E57" s="52">
        <v>132</v>
      </c>
      <c r="F57" s="29">
        <v>4712</v>
      </c>
      <c r="I57" s="105" t="s">
        <v>183</v>
      </c>
      <c r="J57" s="105"/>
      <c r="K57" s="106" t="s">
        <v>184</v>
      </c>
      <c r="L57" s="106"/>
      <c r="M57" s="106"/>
      <c r="N57" s="106"/>
      <c r="O57" s="121">
        <v>4264</v>
      </c>
      <c r="P57" s="121"/>
      <c r="Q57" s="59" t="s">
        <v>186</v>
      </c>
    </row>
    <row r="58" spans="1:17" ht="15.75" customHeight="1">
      <c r="A58" s="73">
        <v>10</v>
      </c>
      <c r="B58" s="73">
        <v>10</v>
      </c>
      <c r="C58" s="29">
        <v>2895</v>
      </c>
      <c r="D58" s="48"/>
      <c r="E58" s="52">
        <v>141</v>
      </c>
      <c r="F58" s="29">
        <v>3909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21">
        <v>2875</v>
      </c>
      <c r="P58" s="121"/>
      <c r="Q58" s="59" t="s">
        <v>186</v>
      </c>
    </row>
    <row r="59" spans="1:17" ht="15.75" customHeight="1">
      <c r="A59" s="73">
        <v>16</v>
      </c>
      <c r="B59" s="73">
        <v>16</v>
      </c>
      <c r="C59" s="29">
        <v>4330</v>
      </c>
      <c r="D59" s="48"/>
      <c r="E59" s="52">
        <v>142</v>
      </c>
      <c r="F59" s="29">
        <v>1840</v>
      </c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5304</v>
      </c>
      <c r="P59" s="109"/>
      <c r="Q59" s="56" t="s">
        <v>191</v>
      </c>
    </row>
    <row r="60" spans="1:17" ht="15.75" customHeight="1">
      <c r="A60" s="73">
        <v>28</v>
      </c>
      <c r="B60" s="73">
        <v>28</v>
      </c>
      <c r="C60" s="29">
        <v>3952</v>
      </c>
      <c r="D60" s="48"/>
      <c r="E60" s="52">
        <v>147</v>
      </c>
      <c r="F60" s="29">
        <v>1341</v>
      </c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09">
        <v>8046</v>
      </c>
      <c r="P60" s="109"/>
      <c r="Q60" s="56" t="s">
        <v>198</v>
      </c>
    </row>
    <row r="61" spans="1:17" ht="15.75" customHeight="1">
      <c r="A61" s="73">
        <v>31</v>
      </c>
      <c r="B61" s="73">
        <v>31</v>
      </c>
      <c r="C61" s="29">
        <v>3856</v>
      </c>
      <c r="D61" s="48"/>
      <c r="E61" s="52">
        <v>165</v>
      </c>
      <c r="F61" s="29">
        <v>3510</v>
      </c>
      <c r="G61" s="58"/>
      <c r="H61" s="58"/>
      <c r="I61" s="105" t="s">
        <v>183</v>
      </c>
      <c r="J61" s="105"/>
      <c r="K61" s="108" t="s">
        <v>366</v>
      </c>
      <c r="L61" s="108"/>
      <c r="M61" s="108"/>
      <c r="N61" s="108"/>
      <c r="O61" s="109">
        <v>547</v>
      </c>
      <c r="P61" s="109"/>
      <c r="Q61" s="56" t="s">
        <v>202</v>
      </c>
    </row>
    <row r="62" spans="1:17" ht="15.75" customHeight="1">
      <c r="A62" s="73">
        <v>36</v>
      </c>
      <c r="B62" s="73">
        <v>36</v>
      </c>
      <c r="C62" s="29">
        <v>4943</v>
      </c>
      <c r="D62" s="48"/>
      <c r="E62" s="52">
        <v>167</v>
      </c>
      <c r="F62" s="29">
        <v>2921</v>
      </c>
      <c r="G62" s="58"/>
      <c r="H62" s="58"/>
      <c r="I62" s="105" t="s">
        <v>200</v>
      </c>
      <c r="J62" s="105"/>
      <c r="K62" s="108" t="s">
        <v>201</v>
      </c>
      <c r="L62" s="108"/>
      <c r="M62" s="108"/>
      <c r="N62" s="108"/>
      <c r="O62" s="109">
        <v>10505</v>
      </c>
      <c r="P62" s="109"/>
      <c r="Q62" s="56" t="s">
        <v>202</v>
      </c>
    </row>
    <row r="63" spans="1:17" ht="15.75" customHeight="1">
      <c r="A63" s="73">
        <v>41</v>
      </c>
      <c r="B63" s="73">
        <v>41</v>
      </c>
      <c r="C63" s="29">
        <v>2887</v>
      </c>
      <c r="D63" s="48"/>
      <c r="E63" s="52">
        <v>168</v>
      </c>
      <c r="F63" s="29">
        <v>3572</v>
      </c>
      <c r="G63" s="58"/>
      <c r="H63" s="58"/>
      <c r="I63" s="105" t="s">
        <v>232</v>
      </c>
      <c r="J63" s="105"/>
      <c r="K63" s="108" t="s">
        <v>201</v>
      </c>
      <c r="L63" s="108"/>
      <c r="M63" s="108"/>
      <c r="N63" s="108"/>
      <c r="O63" s="109">
        <v>1440</v>
      </c>
      <c r="P63" s="109"/>
      <c r="Q63" s="56" t="s">
        <v>204</v>
      </c>
    </row>
    <row r="64" spans="1:17" ht="15.75" customHeight="1">
      <c r="A64" s="73">
        <v>49</v>
      </c>
      <c r="B64" s="73">
        <v>49</v>
      </c>
      <c r="C64" s="29">
        <v>2166</v>
      </c>
      <c r="D64" s="48"/>
      <c r="E64" s="52">
        <v>176</v>
      </c>
      <c r="F64" s="29">
        <v>1484</v>
      </c>
      <c r="G64" s="58"/>
      <c r="H64" s="58"/>
      <c r="I64" s="105" t="s">
        <v>192</v>
      </c>
      <c r="J64" s="105"/>
      <c r="K64" s="108" t="s">
        <v>193</v>
      </c>
      <c r="L64" s="108"/>
      <c r="M64" s="108"/>
      <c r="N64" s="108"/>
      <c r="O64" s="109">
        <v>483</v>
      </c>
      <c r="P64" s="109"/>
      <c r="Q64" s="56" t="s">
        <v>204</v>
      </c>
    </row>
    <row r="65" spans="1:17" ht="15.75" customHeight="1">
      <c r="A65" s="73">
        <v>61</v>
      </c>
      <c r="B65" s="73">
        <v>61</v>
      </c>
      <c r="C65" s="29">
        <v>3563</v>
      </c>
      <c r="D65" s="48"/>
      <c r="E65" s="52">
        <v>183</v>
      </c>
      <c r="F65" s="29">
        <v>2245</v>
      </c>
      <c r="G65" s="58"/>
      <c r="H65" s="58"/>
      <c r="I65" s="105" t="s">
        <v>183</v>
      </c>
      <c r="J65" s="105"/>
      <c r="K65" s="106" t="s">
        <v>184</v>
      </c>
      <c r="L65" s="106"/>
      <c r="M65" s="106"/>
      <c r="N65" s="106"/>
      <c r="O65" s="109">
        <v>1730</v>
      </c>
      <c r="P65" s="109"/>
      <c r="Q65" s="56" t="s">
        <v>369</v>
      </c>
    </row>
    <row r="66" spans="1:17" ht="15.75" customHeight="1">
      <c r="A66" s="73">
        <v>75</v>
      </c>
      <c r="B66" s="73">
        <v>75</v>
      </c>
      <c r="C66" s="29">
        <v>1873</v>
      </c>
      <c r="D66" s="48"/>
      <c r="E66" s="52">
        <v>188</v>
      </c>
      <c r="F66" s="29">
        <v>2242</v>
      </c>
      <c r="G66" s="58"/>
      <c r="H66" s="58"/>
      <c r="I66" s="105" t="s">
        <v>183</v>
      </c>
      <c r="J66" s="105"/>
      <c r="K66" s="106" t="s">
        <v>184</v>
      </c>
      <c r="L66" s="106"/>
      <c r="M66" s="106"/>
      <c r="N66" s="106"/>
      <c r="O66" s="109">
        <v>10782</v>
      </c>
      <c r="P66" s="109"/>
      <c r="Q66" s="56" t="s">
        <v>369</v>
      </c>
    </row>
    <row r="67" spans="1:17" ht="15.75" customHeight="1">
      <c r="A67" s="73">
        <v>80</v>
      </c>
      <c r="B67" s="73">
        <v>80</v>
      </c>
      <c r="C67" s="29">
        <v>4781</v>
      </c>
      <c r="D67" s="48"/>
      <c r="E67" s="52">
        <v>193</v>
      </c>
      <c r="F67" s="29">
        <v>21893</v>
      </c>
      <c r="G67" s="58"/>
      <c r="H67" s="58"/>
      <c r="I67" s="131" t="s">
        <v>189</v>
      </c>
      <c r="J67" s="131"/>
      <c r="K67" s="132" t="s">
        <v>199</v>
      </c>
      <c r="L67" s="132"/>
      <c r="M67" s="132"/>
      <c r="N67" s="132"/>
      <c r="O67" s="133">
        <v>837</v>
      </c>
      <c r="P67" s="133"/>
      <c r="Q67" s="64" t="s">
        <v>206</v>
      </c>
    </row>
    <row r="68" spans="1:17" ht="16.5" customHeight="1">
      <c r="A68" s="73">
        <v>89</v>
      </c>
      <c r="B68" s="73">
        <v>89</v>
      </c>
      <c r="C68" s="29">
        <v>18952</v>
      </c>
      <c r="D68" s="48"/>
      <c r="E68" s="52">
        <v>199</v>
      </c>
      <c r="F68" s="29">
        <v>6880</v>
      </c>
      <c r="G68" s="58"/>
      <c r="H68" s="58"/>
      <c r="I68" s="111" t="s">
        <v>210</v>
      </c>
      <c r="J68" s="111"/>
      <c r="K68" s="111"/>
      <c r="L68" s="111"/>
      <c r="M68" s="111"/>
      <c r="N68" s="111"/>
      <c r="O68" s="112">
        <f>O55+O56+O57+O58+O59+O60+O61+O62+O63+O64+O65+O66+O67</f>
        <v>55547</v>
      </c>
      <c r="P68" s="112"/>
      <c r="Q68" s="112"/>
    </row>
    <row r="69" spans="1:17" ht="15.75" customHeight="1">
      <c r="A69" s="73">
        <v>105</v>
      </c>
      <c r="B69" s="73">
        <v>105</v>
      </c>
      <c r="C69" s="29">
        <v>2137</v>
      </c>
      <c r="D69" s="48"/>
      <c r="E69" s="52">
        <v>204</v>
      </c>
      <c r="F69" s="29">
        <v>9492</v>
      </c>
      <c r="G69" s="58"/>
      <c r="H69" s="58"/>
      <c r="I69" s="114"/>
      <c r="J69" s="114"/>
      <c r="K69" s="118"/>
      <c r="L69" s="118"/>
      <c r="M69" s="118"/>
      <c r="N69" s="118"/>
      <c r="O69" s="116"/>
      <c r="P69" s="116"/>
      <c r="Q69" s="62"/>
    </row>
    <row r="70" spans="1:17" ht="15.75" customHeight="1">
      <c r="A70" s="73">
        <v>117</v>
      </c>
      <c r="B70" s="73">
        <v>117</v>
      </c>
      <c r="C70" s="29">
        <v>2662</v>
      </c>
      <c r="D70" s="48"/>
      <c r="E70" s="52">
        <v>213</v>
      </c>
      <c r="F70" s="29">
        <v>4354</v>
      </c>
      <c r="I70" s="114"/>
      <c r="J70" s="114"/>
      <c r="K70" s="115"/>
      <c r="L70" s="115"/>
      <c r="M70" s="115"/>
      <c r="N70" s="115"/>
      <c r="O70" s="116"/>
      <c r="P70" s="116"/>
      <c r="Q70" s="62"/>
    </row>
    <row r="71" spans="1:17" ht="15.75" customHeight="1">
      <c r="A71" s="73"/>
      <c r="B71" s="73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73"/>
      <c r="B72" s="73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6"/>
      <c r="P72" s="116"/>
      <c r="Q72" s="21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104"/>
      <c r="B74" s="104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104"/>
      <c r="B75" s="104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158723</v>
      </c>
    </row>
  </sheetData>
  <sheetProtection selectLockedCells="1" selectUnlockedCells="1"/>
  <mergeCells count="201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1:B71"/>
    <mergeCell ref="I71:J71"/>
    <mergeCell ref="K71:N71"/>
    <mergeCell ref="O71:P71"/>
    <mergeCell ref="A72:B72"/>
    <mergeCell ref="I72:J72"/>
    <mergeCell ref="K72:N72"/>
    <mergeCell ref="O72:P72"/>
    <mergeCell ref="A69:B69"/>
    <mergeCell ref="I69:J69"/>
    <mergeCell ref="K69:N69"/>
    <mergeCell ref="O69:P69"/>
    <mergeCell ref="A70:B70"/>
    <mergeCell ref="I70:J70"/>
    <mergeCell ref="K70:N70"/>
    <mergeCell ref="O70:P70"/>
    <mergeCell ref="A67:B67"/>
    <mergeCell ref="I67:J67"/>
    <mergeCell ref="K67:N67"/>
    <mergeCell ref="O67:P67"/>
    <mergeCell ref="A68:B68"/>
    <mergeCell ref="I68:N68"/>
    <mergeCell ref="O68:Q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373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374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375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1156370.04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113018.34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71670.12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1156370.04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19295.76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184618</v>
      </c>
      <c r="I20" s="79" t="s">
        <v>150</v>
      </c>
      <c r="J20" s="79"/>
      <c r="K20" s="79"/>
      <c r="L20" s="79"/>
      <c r="M20" s="79"/>
      <c r="N20" s="79"/>
      <c r="O20" s="25"/>
      <c r="P20" s="26">
        <v>48239.52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79939.8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971752.04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113018.28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1211254.28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441046.98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-239502.24</v>
      </c>
      <c r="I28" s="84" t="s">
        <v>160</v>
      </c>
      <c r="J28" s="84"/>
      <c r="K28" s="84"/>
      <c r="L28" s="84"/>
      <c r="M28" s="84"/>
      <c r="N28" s="84"/>
      <c r="O28" s="25"/>
      <c r="P28" s="26">
        <v>78561.48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191579.76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246464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394300.65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112903.45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24808.9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9992.47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689.14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373</v>
      </c>
      <c r="H50" s="94"/>
      <c r="O50" s="72" t="s">
        <v>373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28</v>
      </c>
      <c r="B55" s="73"/>
      <c r="C55" s="29">
        <v>27178</v>
      </c>
      <c r="D55" s="48"/>
      <c r="E55" s="52">
        <v>121</v>
      </c>
      <c r="F55" s="29">
        <v>2964</v>
      </c>
      <c r="I55" s="105" t="s">
        <v>254</v>
      </c>
      <c r="J55" s="105"/>
      <c r="K55" s="106" t="s">
        <v>184</v>
      </c>
      <c r="L55" s="106"/>
      <c r="M55" s="106"/>
      <c r="N55" s="106"/>
      <c r="O55" s="107">
        <v>1028</v>
      </c>
      <c r="P55" s="107"/>
      <c r="Q55" s="54" t="s">
        <v>255</v>
      </c>
    </row>
    <row r="56" spans="1:17" ht="15.75" customHeight="1">
      <c r="A56" s="73">
        <v>34</v>
      </c>
      <c r="B56" s="73">
        <v>34</v>
      </c>
      <c r="C56" s="29">
        <v>2515</v>
      </c>
      <c r="D56" s="48"/>
      <c r="E56" s="52">
        <v>123</v>
      </c>
      <c r="F56" s="29">
        <v>3107</v>
      </c>
      <c r="I56" s="105" t="s">
        <v>217</v>
      </c>
      <c r="J56" s="105"/>
      <c r="K56" s="108" t="s">
        <v>218</v>
      </c>
      <c r="L56" s="108"/>
      <c r="M56" s="108"/>
      <c r="N56" s="108"/>
      <c r="O56" s="110">
        <v>39318</v>
      </c>
      <c r="P56" s="110"/>
      <c r="Q56" s="56" t="s">
        <v>185</v>
      </c>
    </row>
    <row r="57" spans="1:17" ht="15.75" customHeight="1">
      <c r="A57" s="73">
        <v>35</v>
      </c>
      <c r="B57" s="73">
        <v>35</v>
      </c>
      <c r="C57" s="29">
        <v>6510</v>
      </c>
      <c r="D57" s="48"/>
      <c r="E57" s="52">
        <v>125</v>
      </c>
      <c r="F57" s="29">
        <v>3554</v>
      </c>
      <c r="I57" s="105" t="s">
        <v>183</v>
      </c>
      <c r="J57" s="105"/>
      <c r="K57" s="106" t="s">
        <v>184</v>
      </c>
      <c r="L57" s="106"/>
      <c r="M57" s="106"/>
      <c r="N57" s="106"/>
      <c r="O57" s="121">
        <v>454</v>
      </c>
      <c r="P57" s="121"/>
      <c r="Q57" s="59" t="s">
        <v>186</v>
      </c>
    </row>
    <row r="58" spans="1:17" ht="15.75" customHeight="1">
      <c r="A58" s="73">
        <v>37</v>
      </c>
      <c r="B58" s="73">
        <v>37</v>
      </c>
      <c r="C58" s="29">
        <v>1215</v>
      </c>
      <c r="D58" s="48"/>
      <c r="E58" s="52">
        <v>128</v>
      </c>
      <c r="F58" s="29">
        <v>3063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9">
        <v>191</v>
      </c>
      <c r="P58" s="109"/>
      <c r="Q58" s="56" t="s">
        <v>191</v>
      </c>
    </row>
    <row r="59" spans="1:17" ht="15.75" customHeight="1">
      <c r="A59" s="73">
        <v>38</v>
      </c>
      <c r="B59" s="73">
        <v>38</v>
      </c>
      <c r="C59" s="29">
        <v>3519</v>
      </c>
      <c r="D59" s="48"/>
      <c r="E59" s="52">
        <v>138</v>
      </c>
      <c r="F59" s="29">
        <v>1145</v>
      </c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12063</v>
      </c>
      <c r="P59" s="109"/>
      <c r="Q59" s="56" t="s">
        <v>198</v>
      </c>
    </row>
    <row r="60" spans="1:17" ht="15.75" customHeight="1">
      <c r="A60" s="73">
        <v>41</v>
      </c>
      <c r="B60" s="73">
        <v>41</v>
      </c>
      <c r="C60" s="29">
        <v>7452</v>
      </c>
      <c r="D60" s="48"/>
      <c r="E60" s="52">
        <v>139</v>
      </c>
      <c r="F60" s="29">
        <v>4405</v>
      </c>
      <c r="G60" s="58"/>
      <c r="H60" s="58"/>
      <c r="I60" s="105" t="s">
        <v>189</v>
      </c>
      <c r="J60" s="105"/>
      <c r="K60" s="106" t="s">
        <v>199</v>
      </c>
      <c r="L60" s="106"/>
      <c r="M60" s="106"/>
      <c r="N60" s="106"/>
      <c r="O60" s="121">
        <v>4400</v>
      </c>
      <c r="P60" s="121"/>
      <c r="Q60" s="54" t="s">
        <v>198</v>
      </c>
    </row>
    <row r="61" spans="1:17" ht="15.75" customHeight="1">
      <c r="A61" s="73">
        <v>43</v>
      </c>
      <c r="B61" s="73">
        <v>43</v>
      </c>
      <c r="C61" s="29">
        <v>3178</v>
      </c>
      <c r="D61" s="48"/>
      <c r="E61" s="52">
        <v>143</v>
      </c>
      <c r="F61" s="29">
        <v>1944</v>
      </c>
      <c r="G61" s="58"/>
      <c r="H61" s="58"/>
      <c r="I61" s="105" t="s">
        <v>183</v>
      </c>
      <c r="J61" s="105"/>
      <c r="K61" s="108" t="s">
        <v>366</v>
      </c>
      <c r="L61" s="108"/>
      <c r="M61" s="108"/>
      <c r="N61" s="108"/>
      <c r="O61" s="109">
        <v>221</v>
      </c>
      <c r="P61" s="109"/>
      <c r="Q61" s="56" t="s">
        <v>202</v>
      </c>
    </row>
    <row r="62" spans="1:17" ht="15.75" customHeight="1">
      <c r="A62" s="73">
        <v>51</v>
      </c>
      <c r="B62" s="73">
        <v>51</v>
      </c>
      <c r="C62" s="29">
        <v>2442</v>
      </c>
      <c r="D62" s="48"/>
      <c r="E62" s="52">
        <v>145</v>
      </c>
      <c r="F62" s="29">
        <v>3017</v>
      </c>
      <c r="G62" s="58"/>
      <c r="H62" s="58"/>
      <c r="I62" s="105" t="s">
        <v>200</v>
      </c>
      <c r="J62" s="105"/>
      <c r="K62" s="108" t="s">
        <v>201</v>
      </c>
      <c r="L62" s="108"/>
      <c r="M62" s="108"/>
      <c r="N62" s="108"/>
      <c r="O62" s="109">
        <v>2404</v>
      </c>
      <c r="P62" s="109"/>
      <c r="Q62" s="56" t="s">
        <v>202</v>
      </c>
    </row>
    <row r="63" spans="1:17" ht="15.75" customHeight="1">
      <c r="A63" s="73">
        <v>52</v>
      </c>
      <c r="B63" s="73">
        <v>52</v>
      </c>
      <c r="C63" s="29">
        <v>3428</v>
      </c>
      <c r="D63" s="48"/>
      <c r="E63" s="52">
        <v>146</v>
      </c>
      <c r="F63" s="29">
        <v>2113</v>
      </c>
      <c r="G63" s="58"/>
      <c r="H63" s="58"/>
      <c r="I63" s="105" t="s">
        <v>217</v>
      </c>
      <c r="J63" s="105"/>
      <c r="K63" s="108" t="s">
        <v>218</v>
      </c>
      <c r="L63" s="108"/>
      <c r="M63" s="108"/>
      <c r="N63" s="108"/>
      <c r="O63" s="109">
        <v>7552</v>
      </c>
      <c r="P63" s="109"/>
      <c r="Q63" s="56" t="s">
        <v>202</v>
      </c>
    </row>
    <row r="64" spans="1:17" ht="15.75" customHeight="1">
      <c r="A64" s="73">
        <v>58</v>
      </c>
      <c r="B64" s="73">
        <v>58</v>
      </c>
      <c r="C64" s="29">
        <v>2121</v>
      </c>
      <c r="D64" s="48"/>
      <c r="E64" s="52">
        <v>150</v>
      </c>
      <c r="F64" s="29">
        <v>8699</v>
      </c>
      <c r="G64" s="58"/>
      <c r="H64" s="58"/>
      <c r="I64" s="105" t="s">
        <v>376</v>
      </c>
      <c r="J64" s="105"/>
      <c r="K64" s="108" t="s">
        <v>377</v>
      </c>
      <c r="L64" s="108"/>
      <c r="M64" s="108"/>
      <c r="N64" s="108"/>
      <c r="O64" s="109">
        <v>156834</v>
      </c>
      <c r="P64" s="109"/>
      <c r="Q64" s="56" t="s">
        <v>202</v>
      </c>
    </row>
    <row r="65" spans="1:17" ht="15.75" customHeight="1">
      <c r="A65" s="73">
        <v>71</v>
      </c>
      <c r="B65" s="73">
        <v>71</v>
      </c>
      <c r="C65" s="29">
        <v>3381</v>
      </c>
      <c r="D65" s="48"/>
      <c r="E65" s="52">
        <v>152</v>
      </c>
      <c r="F65" s="29">
        <v>7382</v>
      </c>
      <c r="G65" s="58"/>
      <c r="H65" s="58"/>
      <c r="I65" s="105" t="s">
        <v>232</v>
      </c>
      <c r="J65" s="105"/>
      <c r="K65" s="108" t="s">
        <v>201</v>
      </c>
      <c r="L65" s="108"/>
      <c r="M65" s="108"/>
      <c r="N65" s="108"/>
      <c r="O65" s="109">
        <v>2160</v>
      </c>
      <c r="P65" s="109"/>
      <c r="Q65" s="56" t="s">
        <v>204</v>
      </c>
    </row>
    <row r="66" spans="1:17" ht="15.75" customHeight="1">
      <c r="A66" s="73">
        <v>80</v>
      </c>
      <c r="B66" s="73">
        <v>80</v>
      </c>
      <c r="C66" s="29">
        <v>3855</v>
      </c>
      <c r="D66" s="48"/>
      <c r="E66" s="52">
        <v>155</v>
      </c>
      <c r="F66" s="29">
        <v>2249</v>
      </c>
      <c r="G66" s="58"/>
      <c r="H66" s="58"/>
      <c r="I66" s="105" t="s">
        <v>183</v>
      </c>
      <c r="J66" s="105"/>
      <c r="K66" s="106" t="s">
        <v>184</v>
      </c>
      <c r="L66" s="106"/>
      <c r="M66" s="106"/>
      <c r="N66" s="106"/>
      <c r="O66" s="109">
        <v>260</v>
      </c>
      <c r="P66" s="109"/>
      <c r="Q66" s="56" t="s">
        <v>369</v>
      </c>
    </row>
    <row r="67" spans="1:17" ht="15.75" customHeight="1">
      <c r="A67" s="73">
        <v>81</v>
      </c>
      <c r="B67" s="73">
        <v>81</v>
      </c>
      <c r="C67" s="29">
        <v>2971</v>
      </c>
      <c r="D67" s="48"/>
      <c r="E67" s="52">
        <v>164</v>
      </c>
      <c r="F67" s="29">
        <v>3456</v>
      </c>
      <c r="G67" s="58"/>
      <c r="H67" s="58"/>
      <c r="I67" s="105" t="s">
        <v>183</v>
      </c>
      <c r="J67" s="105"/>
      <c r="K67" s="106" t="s">
        <v>184</v>
      </c>
      <c r="L67" s="106"/>
      <c r="M67" s="106"/>
      <c r="N67" s="106"/>
      <c r="O67" s="109">
        <v>7095</v>
      </c>
      <c r="P67" s="109"/>
      <c r="Q67" s="56" t="s">
        <v>369</v>
      </c>
    </row>
    <row r="68" spans="1:17" ht="16.5" customHeight="1">
      <c r="A68" s="73">
        <v>87</v>
      </c>
      <c r="B68" s="73">
        <v>87</v>
      </c>
      <c r="C68" s="29">
        <v>3175</v>
      </c>
      <c r="D68" s="48"/>
      <c r="E68" s="52">
        <v>170</v>
      </c>
      <c r="F68" s="29">
        <v>1816</v>
      </c>
      <c r="G68" s="58"/>
      <c r="H68" s="58"/>
      <c r="I68" s="105" t="s">
        <v>189</v>
      </c>
      <c r="J68" s="105"/>
      <c r="K68" s="106" t="s">
        <v>199</v>
      </c>
      <c r="L68" s="106"/>
      <c r="M68" s="106"/>
      <c r="N68" s="106"/>
      <c r="O68" s="110">
        <v>3927</v>
      </c>
      <c r="P68" s="110"/>
      <c r="Q68" s="59" t="s">
        <v>205</v>
      </c>
    </row>
    <row r="69" spans="1:17" ht="15.75" customHeight="1">
      <c r="A69" s="73">
        <v>90</v>
      </c>
      <c r="B69" s="73">
        <v>90</v>
      </c>
      <c r="C69" s="29">
        <v>2770</v>
      </c>
      <c r="D69" s="48"/>
      <c r="E69" s="52">
        <v>184</v>
      </c>
      <c r="F69" s="29">
        <v>5083</v>
      </c>
      <c r="G69" s="58"/>
      <c r="H69" s="58"/>
      <c r="I69" s="105" t="s">
        <v>189</v>
      </c>
      <c r="J69" s="105"/>
      <c r="K69" s="106" t="s">
        <v>199</v>
      </c>
      <c r="L69" s="106"/>
      <c r="M69" s="106"/>
      <c r="N69" s="106"/>
      <c r="O69" s="110">
        <v>572</v>
      </c>
      <c r="P69" s="110"/>
      <c r="Q69" s="59" t="s">
        <v>206</v>
      </c>
    </row>
    <row r="70" spans="1:17" ht="15.75" customHeight="1">
      <c r="A70" s="73">
        <v>91</v>
      </c>
      <c r="B70" s="73">
        <v>91</v>
      </c>
      <c r="C70" s="29">
        <v>2803</v>
      </c>
      <c r="D70" s="48"/>
      <c r="E70" s="52">
        <v>187</v>
      </c>
      <c r="F70" s="29">
        <v>3408</v>
      </c>
      <c r="I70" s="105" t="s">
        <v>217</v>
      </c>
      <c r="J70" s="105"/>
      <c r="K70" s="108" t="s">
        <v>218</v>
      </c>
      <c r="L70" s="108"/>
      <c r="M70" s="108"/>
      <c r="N70" s="108"/>
      <c r="O70" s="110">
        <v>7985</v>
      </c>
      <c r="P70" s="110"/>
      <c r="Q70" s="59" t="s">
        <v>206</v>
      </c>
    </row>
    <row r="71" spans="1:6" ht="15.75" customHeight="1">
      <c r="A71" s="73">
        <v>95</v>
      </c>
      <c r="B71" s="73">
        <v>95</v>
      </c>
      <c r="C71" s="29">
        <v>2311</v>
      </c>
      <c r="D71" s="48"/>
      <c r="E71" s="52">
        <v>190</v>
      </c>
      <c r="F71" s="29">
        <v>2517</v>
      </c>
    </row>
    <row r="72" spans="1:17" ht="15.75" customHeight="1">
      <c r="A72" s="73">
        <v>109</v>
      </c>
      <c r="B72" s="73">
        <v>109</v>
      </c>
      <c r="C72" s="29">
        <v>6862</v>
      </c>
      <c r="D72" s="48"/>
      <c r="E72" s="52">
        <v>194</v>
      </c>
      <c r="F72" s="29">
        <v>12854</v>
      </c>
      <c r="I72" s="111" t="s">
        <v>210</v>
      </c>
      <c r="J72" s="111"/>
      <c r="K72" s="111"/>
      <c r="L72" s="111"/>
      <c r="M72" s="111"/>
      <c r="N72" s="111"/>
      <c r="O72" s="112">
        <f>O55+O57+O58+O59+O61+O62+O63+O64+O65+O67+O56+O60+O66+O68+O69+O70</f>
        <v>246464</v>
      </c>
      <c r="P72" s="112"/>
      <c r="Q72" s="112"/>
    </row>
    <row r="73" spans="1:17" ht="15.75" customHeight="1">
      <c r="A73" s="73">
        <v>110</v>
      </c>
      <c r="B73" s="73">
        <v>110</v>
      </c>
      <c r="C73" s="29">
        <v>1664</v>
      </c>
      <c r="D73" s="48"/>
      <c r="E73" s="52">
        <v>208</v>
      </c>
      <c r="F73" s="29">
        <v>7162</v>
      </c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>
        <v>112</v>
      </c>
      <c r="B74" s="73">
        <v>112</v>
      </c>
      <c r="C74" s="29">
        <v>4848</v>
      </c>
      <c r="D74" s="48"/>
      <c r="E74" s="52">
        <v>211</v>
      </c>
      <c r="F74" s="29">
        <v>2642</v>
      </c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>
        <v>120</v>
      </c>
      <c r="B75" s="73">
        <v>120</v>
      </c>
      <c r="C75" s="29">
        <v>4580</v>
      </c>
      <c r="D75" s="48"/>
      <c r="E75" s="52">
        <v>214</v>
      </c>
      <c r="F75" s="29">
        <v>3260</v>
      </c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184618</v>
      </c>
    </row>
  </sheetData>
  <sheetProtection selectLockedCells="1" selectUnlockedCells="1"/>
  <mergeCells count="198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9:B69"/>
    <mergeCell ref="I69:J69"/>
    <mergeCell ref="K69:N69"/>
    <mergeCell ref="O69:P69"/>
    <mergeCell ref="A70:B70"/>
    <mergeCell ref="I70:J70"/>
    <mergeCell ref="K70:N70"/>
    <mergeCell ref="O70:P70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E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378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379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380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315561.48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30841.54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19558.08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315561.48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5265.6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97944</v>
      </c>
      <c r="I20" s="79" t="s">
        <v>150</v>
      </c>
      <c r="J20" s="79"/>
      <c r="K20" s="79"/>
      <c r="L20" s="79"/>
      <c r="M20" s="79"/>
      <c r="N20" s="79"/>
      <c r="O20" s="25"/>
      <c r="P20" s="26">
        <v>13164.12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21814.68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217617.47999999998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30841.56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321652.31999999995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120357.14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-104034.83999999997</v>
      </c>
      <c r="I28" s="84" t="s">
        <v>160</v>
      </c>
      <c r="J28" s="84"/>
      <c r="K28" s="84"/>
      <c r="L28" s="84"/>
      <c r="M28" s="84"/>
      <c r="N28" s="84"/>
      <c r="O28" s="25"/>
      <c r="P28" s="26">
        <v>21438.6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52280.16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58371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107600.52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30810.17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6770.09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2726.84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188.06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378</v>
      </c>
      <c r="H50" s="94"/>
      <c r="O50" s="72" t="s">
        <v>378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6</v>
      </c>
      <c r="B55" s="73"/>
      <c r="C55" s="29">
        <v>5229</v>
      </c>
      <c r="D55" s="48"/>
      <c r="E55" s="52">
        <v>35</v>
      </c>
      <c r="F55" s="29">
        <v>2544</v>
      </c>
      <c r="I55" s="105" t="s">
        <v>381</v>
      </c>
      <c r="J55" s="105"/>
      <c r="K55" s="106" t="s">
        <v>184</v>
      </c>
      <c r="L55" s="106"/>
      <c r="M55" s="106"/>
      <c r="N55" s="106"/>
      <c r="O55" s="107">
        <v>1131</v>
      </c>
      <c r="P55" s="107"/>
      <c r="Q55" s="54" t="s">
        <v>255</v>
      </c>
    </row>
    <row r="56" spans="1:17" ht="15.75" customHeight="1">
      <c r="A56" s="73">
        <v>15</v>
      </c>
      <c r="B56" s="73">
        <v>15</v>
      </c>
      <c r="C56" s="29">
        <v>2616</v>
      </c>
      <c r="D56" s="48"/>
      <c r="E56" s="52">
        <v>37</v>
      </c>
      <c r="F56" s="29">
        <v>3433</v>
      </c>
      <c r="I56" s="105" t="s">
        <v>183</v>
      </c>
      <c r="J56" s="105"/>
      <c r="K56" s="106" t="s">
        <v>184</v>
      </c>
      <c r="L56" s="106"/>
      <c r="M56" s="106"/>
      <c r="N56" s="106"/>
      <c r="O56" s="107">
        <v>454</v>
      </c>
      <c r="P56" s="107"/>
      <c r="Q56" s="59" t="s">
        <v>186</v>
      </c>
    </row>
    <row r="57" spans="1:17" ht="15.75" customHeight="1">
      <c r="A57" s="73">
        <v>21</v>
      </c>
      <c r="B57" s="73">
        <v>21</v>
      </c>
      <c r="C57" s="29">
        <v>5237</v>
      </c>
      <c r="D57" s="48"/>
      <c r="E57" s="52">
        <v>40</v>
      </c>
      <c r="F57" s="29">
        <v>3735</v>
      </c>
      <c r="I57" s="105" t="s">
        <v>195</v>
      </c>
      <c r="J57" s="105"/>
      <c r="K57" s="108" t="s">
        <v>365</v>
      </c>
      <c r="L57" s="108"/>
      <c r="M57" s="108"/>
      <c r="N57" s="108"/>
      <c r="O57" s="109">
        <v>11504</v>
      </c>
      <c r="P57" s="109"/>
      <c r="Q57" s="56" t="s">
        <v>194</v>
      </c>
    </row>
    <row r="58" spans="1:17" ht="15.75" customHeight="1">
      <c r="A58" s="73">
        <v>25</v>
      </c>
      <c r="B58" s="73">
        <v>25</v>
      </c>
      <c r="C58" s="29">
        <v>1751</v>
      </c>
      <c r="D58" s="48"/>
      <c r="E58" s="52">
        <v>46</v>
      </c>
      <c r="F58" s="29">
        <v>1510</v>
      </c>
      <c r="G58" s="55"/>
      <c r="H58" s="55"/>
      <c r="I58" s="105" t="s">
        <v>195</v>
      </c>
      <c r="J58" s="105"/>
      <c r="K58" s="108" t="s">
        <v>365</v>
      </c>
      <c r="L58" s="108"/>
      <c r="M58" s="108"/>
      <c r="N58" s="108"/>
      <c r="O58" s="109">
        <v>26411</v>
      </c>
      <c r="P58" s="109"/>
      <c r="Q58" s="56" t="s">
        <v>198</v>
      </c>
    </row>
    <row r="59" spans="1:17" ht="15.75" customHeight="1">
      <c r="A59" s="73">
        <v>29</v>
      </c>
      <c r="B59" s="73">
        <v>29</v>
      </c>
      <c r="C59" s="29">
        <v>1033</v>
      </c>
      <c r="D59" s="48"/>
      <c r="E59" s="52">
        <v>46</v>
      </c>
      <c r="F59" s="29">
        <v>35915</v>
      </c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6605</v>
      </c>
      <c r="P59" s="109"/>
      <c r="Q59" s="56" t="s">
        <v>198</v>
      </c>
    </row>
    <row r="60" spans="1:17" ht="15.75" customHeight="1">
      <c r="A60" s="73">
        <v>30</v>
      </c>
      <c r="B60" s="73">
        <v>30</v>
      </c>
      <c r="C60" s="29">
        <v>2129</v>
      </c>
      <c r="D60" s="48"/>
      <c r="E60" s="52">
        <v>46</v>
      </c>
      <c r="F60" s="29">
        <v>16604</v>
      </c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21">
        <v>5733</v>
      </c>
      <c r="P60" s="121"/>
      <c r="Q60" s="56" t="s">
        <v>204</v>
      </c>
    </row>
    <row r="61" spans="1:17" ht="15.75" customHeight="1">
      <c r="A61" s="73">
        <v>30</v>
      </c>
      <c r="B61" s="73">
        <v>30</v>
      </c>
      <c r="C61" s="29">
        <v>3948</v>
      </c>
      <c r="D61" s="48"/>
      <c r="E61" s="52">
        <v>48</v>
      </c>
      <c r="F61" s="29">
        <v>3583</v>
      </c>
      <c r="G61" s="58"/>
      <c r="H61" s="58"/>
      <c r="I61" s="105" t="s">
        <v>189</v>
      </c>
      <c r="J61" s="105"/>
      <c r="K61" s="106" t="s">
        <v>199</v>
      </c>
      <c r="L61" s="106"/>
      <c r="M61" s="106"/>
      <c r="N61" s="106"/>
      <c r="O61" s="109">
        <v>1383</v>
      </c>
      <c r="P61" s="109"/>
      <c r="Q61" s="59" t="s">
        <v>205</v>
      </c>
    </row>
    <row r="62" spans="1:17" ht="15.75" customHeight="1">
      <c r="A62" s="73">
        <v>34</v>
      </c>
      <c r="B62" s="73">
        <v>34</v>
      </c>
      <c r="C62" s="29">
        <v>5365</v>
      </c>
      <c r="D62" s="48"/>
      <c r="E62" s="52">
        <v>55</v>
      </c>
      <c r="F62" s="29">
        <v>3312</v>
      </c>
      <c r="G62" s="58"/>
      <c r="H62" s="58"/>
      <c r="I62" s="105" t="s">
        <v>189</v>
      </c>
      <c r="J62" s="105"/>
      <c r="K62" s="106" t="s">
        <v>199</v>
      </c>
      <c r="L62" s="106"/>
      <c r="M62" s="106"/>
      <c r="N62" s="106"/>
      <c r="O62" s="109">
        <v>1526</v>
      </c>
      <c r="P62" s="109"/>
      <c r="Q62" s="59" t="s">
        <v>206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05" t="s">
        <v>183</v>
      </c>
      <c r="J63" s="105"/>
      <c r="K63" s="106" t="s">
        <v>184</v>
      </c>
      <c r="L63" s="106"/>
      <c r="M63" s="106"/>
      <c r="N63" s="106"/>
      <c r="O63" s="109">
        <v>3624</v>
      </c>
      <c r="P63" s="109"/>
      <c r="Q63" s="56" t="s">
        <v>206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O55+O56+O57+O58+O59+O60+O61+O62+O63+O64</f>
        <v>58371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14"/>
      <c r="J67" s="114"/>
      <c r="K67" s="115"/>
      <c r="L67" s="115"/>
      <c r="M67" s="115"/>
      <c r="N67" s="115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14"/>
      <c r="J68" s="114"/>
      <c r="K68" s="115"/>
      <c r="L68" s="115"/>
      <c r="M68" s="115"/>
      <c r="N68" s="115"/>
      <c r="O68" s="117"/>
      <c r="P68" s="117"/>
      <c r="Q68" s="21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5"/>
      <c r="L69" s="115"/>
      <c r="M69" s="115"/>
      <c r="N69" s="115"/>
      <c r="O69" s="117"/>
      <c r="P69" s="117"/>
      <c r="Q69" s="21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8"/>
      <c r="L70" s="118"/>
      <c r="M70" s="118"/>
      <c r="N70" s="118"/>
      <c r="O70" s="117"/>
      <c r="P70" s="117"/>
      <c r="Q70" s="21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97944</v>
      </c>
    </row>
  </sheetData>
  <sheetProtection selectLockedCells="1" selectUnlockedCells="1"/>
  <mergeCells count="194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0:B70"/>
    <mergeCell ref="I70:J70"/>
    <mergeCell ref="K70:N70"/>
    <mergeCell ref="O70:P70"/>
    <mergeCell ref="A71:B71"/>
    <mergeCell ref="A72:B72"/>
    <mergeCell ref="I72:N72"/>
    <mergeCell ref="O72:Q72"/>
    <mergeCell ref="A68:B68"/>
    <mergeCell ref="I68:J68"/>
    <mergeCell ref="K68:N68"/>
    <mergeCell ref="O68:P68"/>
    <mergeCell ref="A69:B69"/>
    <mergeCell ref="I69:J69"/>
    <mergeCell ref="K69:N69"/>
    <mergeCell ref="O69:P69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382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383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384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199003.80000000002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20734.82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199003.80000000002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3540.12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77547</v>
      </c>
      <c r="I20" s="79" t="s">
        <v>150</v>
      </c>
      <c r="J20" s="79"/>
      <c r="K20" s="79"/>
      <c r="L20" s="79"/>
      <c r="M20" s="79"/>
      <c r="N20" s="79"/>
      <c r="O20" s="25"/>
      <c r="P20" s="26">
        <v>8850.24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14666.16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121456.80000000002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20734.8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192992.80000000002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80916.46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-71536</v>
      </c>
      <c r="I28" s="84" t="s">
        <v>160</v>
      </c>
      <c r="J28" s="84"/>
      <c r="K28" s="84"/>
      <c r="L28" s="84"/>
      <c r="M28" s="84"/>
      <c r="N28" s="84"/>
      <c r="O28" s="25"/>
      <c r="P28" s="26">
        <v>14413.2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35148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29137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72340.18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20713.78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4551.55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1833.26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126.43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382</v>
      </c>
      <c r="H50" s="94"/>
      <c r="O50" s="72" t="s">
        <v>382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10</v>
      </c>
      <c r="B55" s="73"/>
      <c r="C55" s="29">
        <v>22310</v>
      </c>
      <c r="D55" s="48"/>
      <c r="E55" s="52">
        <v>20</v>
      </c>
      <c r="F55" s="29">
        <v>6560</v>
      </c>
      <c r="I55" s="105" t="s">
        <v>183</v>
      </c>
      <c r="J55" s="105"/>
      <c r="K55" s="106" t="s">
        <v>184</v>
      </c>
      <c r="L55" s="106"/>
      <c r="M55" s="106"/>
      <c r="N55" s="106"/>
      <c r="O55" s="107">
        <v>1877</v>
      </c>
      <c r="P55" s="107"/>
      <c r="Q55" s="59" t="s">
        <v>186</v>
      </c>
    </row>
    <row r="56" spans="1:17" ht="15.75" customHeight="1">
      <c r="A56" s="73">
        <v>13</v>
      </c>
      <c r="B56" s="73">
        <v>13</v>
      </c>
      <c r="C56" s="29">
        <v>16633</v>
      </c>
      <c r="D56" s="48"/>
      <c r="E56" s="52">
        <v>22</v>
      </c>
      <c r="F56" s="29">
        <v>4069</v>
      </c>
      <c r="I56" s="105" t="s">
        <v>385</v>
      </c>
      <c r="J56" s="105"/>
      <c r="K56" s="108" t="s">
        <v>386</v>
      </c>
      <c r="L56" s="108"/>
      <c r="M56" s="108"/>
      <c r="N56" s="108"/>
      <c r="O56" s="110">
        <v>199</v>
      </c>
      <c r="P56" s="110"/>
      <c r="Q56" s="59" t="s">
        <v>188</v>
      </c>
    </row>
    <row r="57" spans="1:17" ht="15.75" customHeight="1">
      <c r="A57" s="73">
        <v>16</v>
      </c>
      <c r="B57" s="73">
        <v>16</v>
      </c>
      <c r="C57" s="29">
        <v>23988</v>
      </c>
      <c r="D57" s="48"/>
      <c r="E57" s="52">
        <v>23</v>
      </c>
      <c r="F57" s="29">
        <v>3987</v>
      </c>
      <c r="I57" s="105" t="s">
        <v>183</v>
      </c>
      <c r="J57" s="105"/>
      <c r="K57" s="106" t="s">
        <v>184</v>
      </c>
      <c r="L57" s="106"/>
      <c r="M57" s="106"/>
      <c r="N57" s="106"/>
      <c r="O57" s="110">
        <v>3000</v>
      </c>
      <c r="P57" s="110"/>
      <c r="Q57" s="56" t="s">
        <v>191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195</v>
      </c>
      <c r="J58" s="105"/>
      <c r="K58" s="108" t="s">
        <v>387</v>
      </c>
      <c r="L58" s="108"/>
      <c r="M58" s="108"/>
      <c r="N58" s="108"/>
      <c r="O58" s="110">
        <v>18847</v>
      </c>
      <c r="P58" s="110"/>
      <c r="Q58" s="56" t="s">
        <v>204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21">
        <v>4000</v>
      </c>
      <c r="P59" s="121"/>
      <c r="Q59" s="56" t="s">
        <v>204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189</v>
      </c>
      <c r="J60" s="105"/>
      <c r="K60" s="106" t="s">
        <v>199</v>
      </c>
      <c r="L60" s="106"/>
      <c r="M60" s="106"/>
      <c r="N60" s="106"/>
      <c r="O60" s="110">
        <v>1214</v>
      </c>
      <c r="P60" s="110"/>
      <c r="Q60" s="59" t="s">
        <v>205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O55+O56+O57+O58+O59+O60+O61+O62+O63+O64</f>
        <v>29137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14"/>
      <c r="J67" s="114"/>
      <c r="K67" s="115"/>
      <c r="L67" s="115"/>
      <c r="M67" s="115"/>
      <c r="N67" s="115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14"/>
      <c r="J68" s="114"/>
      <c r="K68" s="115"/>
      <c r="L68" s="115"/>
      <c r="M68" s="115"/>
      <c r="N68" s="115"/>
      <c r="O68" s="117"/>
      <c r="P68" s="117"/>
      <c r="Q68" s="21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5"/>
      <c r="L69" s="115"/>
      <c r="M69" s="115"/>
      <c r="N69" s="115"/>
      <c r="O69" s="117"/>
      <c r="P69" s="117"/>
      <c r="Q69" s="21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8"/>
      <c r="L70" s="118"/>
      <c r="M70" s="118"/>
      <c r="N70" s="118"/>
      <c r="O70" s="117"/>
      <c r="P70" s="117"/>
      <c r="Q70" s="21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77547</v>
      </c>
    </row>
  </sheetData>
  <sheetProtection selectLockedCells="1" selectUnlockedCells="1"/>
  <mergeCells count="194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0:B70"/>
    <mergeCell ref="I70:J70"/>
    <mergeCell ref="K70:N70"/>
    <mergeCell ref="O70:P70"/>
    <mergeCell ref="A71:B71"/>
    <mergeCell ref="A72:B72"/>
    <mergeCell ref="I72:N72"/>
    <mergeCell ref="O72:Q72"/>
    <mergeCell ref="A68:B68"/>
    <mergeCell ref="I68:J68"/>
    <mergeCell ref="K68:N68"/>
    <mergeCell ref="O68:P68"/>
    <mergeCell ref="A69:B69"/>
    <mergeCell ref="I69:J69"/>
    <mergeCell ref="K69:N69"/>
    <mergeCell ref="O69:P69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388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389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390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172532.52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17976.66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172532.52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3069.24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8930</v>
      </c>
      <c r="I20" s="79" t="s">
        <v>150</v>
      </c>
      <c r="J20" s="79"/>
      <c r="K20" s="79"/>
      <c r="L20" s="79"/>
      <c r="M20" s="79"/>
      <c r="N20" s="79"/>
      <c r="O20" s="25"/>
      <c r="P20" s="26">
        <v>7673.04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12715.2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163602.52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17976.72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161460.84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70153.02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2141.679999999993</v>
      </c>
      <c r="I28" s="84" t="s">
        <v>160</v>
      </c>
      <c r="J28" s="84"/>
      <c r="K28" s="84"/>
      <c r="L28" s="84"/>
      <c r="M28" s="84"/>
      <c r="N28" s="84"/>
      <c r="O28" s="25"/>
      <c r="P28" s="26">
        <v>12495.96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30472.68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19401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62717.48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17958.43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3946.1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1589.4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109.61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388</v>
      </c>
      <c r="H50" s="94"/>
      <c r="O50" s="72" t="s">
        <v>388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9</v>
      </c>
      <c r="B55" s="73"/>
      <c r="C55" s="29">
        <v>4665</v>
      </c>
      <c r="D55" s="48"/>
      <c r="E55" s="52">
        <v>19</v>
      </c>
      <c r="F55" s="29">
        <v>4265</v>
      </c>
      <c r="I55" s="105" t="s">
        <v>183</v>
      </c>
      <c r="J55" s="105"/>
      <c r="K55" s="106" t="s">
        <v>184</v>
      </c>
      <c r="L55" s="106"/>
      <c r="M55" s="106"/>
      <c r="N55" s="106"/>
      <c r="O55" s="107">
        <v>173</v>
      </c>
      <c r="P55" s="107"/>
      <c r="Q55" s="54" t="s">
        <v>185</v>
      </c>
    </row>
    <row r="56" spans="1:17" ht="15.75" customHeight="1">
      <c r="A56" s="73"/>
      <c r="B56" s="73"/>
      <c r="C56" s="29"/>
      <c r="D56" s="48"/>
      <c r="E56" s="52"/>
      <c r="F56" s="29"/>
      <c r="I56" s="105" t="s">
        <v>183</v>
      </c>
      <c r="J56" s="105"/>
      <c r="K56" s="106" t="s">
        <v>184</v>
      </c>
      <c r="L56" s="106"/>
      <c r="M56" s="106"/>
      <c r="N56" s="106"/>
      <c r="O56" s="107">
        <v>9884</v>
      </c>
      <c r="P56" s="107"/>
      <c r="Q56" s="59" t="s">
        <v>187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385</v>
      </c>
      <c r="J57" s="105"/>
      <c r="K57" s="108" t="s">
        <v>386</v>
      </c>
      <c r="L57" s="108"/>
      <c r="M57" s="108"/>
      <c r="N57" s="108"/>
      <c r="O57" s="110">
        <v>680</v>
      </c>
      <c r="P57" s="110"/>
      <c r="Q57" s="59" t="s">
        <v>188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391</v>
      </c>
      <c r="J58" s="105"/>
      <c r="K58" s="108" t="s">
        <v>392</v>
      </c>
      <c r="L58" s="108"/>
      <c r="M58" s="108"/>
      <c r="N58" s="108"/>
      <c r="O58" s="110">
        <v>4927</v>
      </c>
      <c r="P58" s="110"/>
      <c r="Q58" s="56" t="s">
        <v>188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05" t="s">
        <v>391</v>
      </c>
      <c r="J59" s="105"/>
      <c r="K59" s="108" t="s">
        <v>392</v>
      </c>
      <c r="L59" s="108"/>
      <c r="M59" s="108"/>
      <c r="N59" s="108"/>
      <c r="O59" s="110">
        <v>3436</v>
      </c>
      <c r="P59" s="110"/>
      <c r="Q59" s="56" t="s">
        <v>188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09">
        <v>301</v>
      </c>
      <c r="P60" s="109"/>
      <c r="Q60" s="56" t="s">
        <v>369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8" ht="15.75" customHeight="1">
      <c r="A63" s="73"/>
      <c r="B63" s="73"/>
      <c r="C63" s="29"/>
      <c r="D63" s="48"/>
      <c r="E63" s="52"/>
      <c r="F63" s="29"/>
      <c r="G63" s="58"/>
      <c r="H63" s="58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11" t="s">
        <v>210</v>
      </c>
      <c r="J64" s="111"/>
      <c r="K64" s="111"/>
      <c r="L64" s="111"/>
      <c r="M64" s="111"/>
      <c r="N64" s="111"/>
      <c r="O64" s="112">
        <f>O55+O56+O57+O58+O59+O60+O61+O62</f>
        <v>19401</v>
      </c>
      <c r="P64" s="112"/>
      <c r="Q64" s="112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9"/>
      <c r="J66" s="119"/>
      <c r="K66" s="119"/>
      <c r="L66" s="119"/>
      <c r="M66" s="119"/>
      <c r="N66" s="119"/>
      <c r="O66" s="120"/>
      <c r="P66" s="120"/>
      <c r="Q66" s="120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14"/>
      <c r="J67" s="114"/>
      <c r="K67" s="115"/>
      <c r="L67" s="115"/>
      <c r="M67" s="115"/>
      <c r="N67" s="115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14"/>
      <c r="J68" s="114"/>
      <c r="K68" s="115"/>
      <c r="L68" s="115"/>
      <c r="M68" s="115"/>
      <c r="N68" s="115"/>
      <c r="O68" s="117"/>
      <c r="P68" s="117"/>
      <c r="Q68" s="21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5"/>
      <c r="L69" s="115"/>
      <c r="M69" s="115"/>
      <c r="N69" s="115"/>
      <c r="O69" s="117"/>
      <c r="P69" s="117"/>
      <c r="Q69" s="21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8"/>
      <c r="L70" s="118"/>
      <c r="M70" s="118"/>
      <c r="N70" s="118"/>
      <c r="O70" s="117"/>
      <c r="P70" s="117"/>
      <c r="Q70" s="21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8930</v>
      </c>
    </row>
  </sheetData>
  <sheetProtection selectLockedCells="1" selectUnlockedCells="1"/>
  <mergeCells count="190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9:B69"/>
    <mergeCell ref="I69:J69"/>
    <mergeCell ref="K69:N69"/>
    <mergeCell ref="O69:P69"/>
    <mergeCell ref="A70:B70"/>
    <mergeCell ref="I70:J70"/>
    <mergeCell ref="K70:N70"/>
    <mergeCell ref="O70:P70"/>
    <mergeCell ref="A67:B67"/>
    <mergeCell ref="I67:J67"/>
    <mergeCell ref="K67:N67"/>
    <mergeCell ref="O67:P67"/>
    <mergeCell ref="A68:B68"/>
    <mergeCell ref="I68:J68"/>
    <mergeCell ref="K68:N68"/>
    <mergeCell ref="O68:P68"/>
    <mergeCell ref="A63:B63"/>
    <mergeCell ref="A64:B64"/>
    <mergeCell ref="I64:N64"/>
    <mergeCell ref="O64:Q64"/>
    <mergeCell ref="A65:B65"/>
    <mergeCell ref="A66:B66"/>
    <mergeCell ref="I66:N66"/>
    <mergeCell ref="O66:Q66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393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394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395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198531.6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20685.62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198531.6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3531.72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94155</v>
      </c>
      <c r="I20" s="79" t="s">
        <v>150</v>
      </c>
      <c r="J20" s="79"/>
      <c r="K20" s="79"/>
      <c r="L20" s="79"/>
      <c r="M20" s="79"/>
      <c r="N20" s="79"/>
      <c r="O20" s="25"/>
      <c r="P20" s="26">
        <v>8829.24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14631.36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104376.6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20685.6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279729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80724.46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-175352.4</v>
      </c>
      <c r="I28" s="84" t="s">
        <v>160</v>
      </c>
      <c r="J28" s="84"/>
      <c r="K28" s="84"/>
      <c r="L28" s="84"/>
      <c r="M28" s="84"/>
      <c r="N28" s="84"/>
      <c r="O28" s="25"/>
      <c r="P28" s="26">
        <v>14379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35064.6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116262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72168.53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20664.63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4540.75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1828.91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126.13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393</v>
      </c>
      <c r="H50" s="94"/>
      <c r="O50" s="72" t="s">
        <v>393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4</v>
      </c>
      <c r="B55" s="73"/>
      <c r="C55" s="29">
        <v>3722</v>
      </c>
      <c r="D55" s="48"/>
      <c r="E55" s="52">
        <v>19</v>
      </c>
      <c r="F55" s="29">
        <v>18415</v>
      </c>
      <c r="I55" s="105" t="s">
        <v>396</v>
      </c>
      <c r="J55" s="105"/>
      <c r="K55" s="106" t="s">
        <v>397</v>
      </c>
      <c r="L55" s="106"/>
      <c r="M55" s="106"/>
      <c r="N55" s="106"/>
      <c r="O55" s="121">
        <v>42733</v>
      </c>
      <c r="P55" s="121"/>
      <c r="Q55" s="59" t="s">
        <v>187</v>
      </c>
    </row>
    <row r="56" spans="1:17" ht="15.75" customHeight="1">
      <c r="A56" s="73">
        <v>8</v>
      </c>
      <c r="B56" s="73">
        <v>8</v>
      </c>
      <c r="C56" s="29">
        <v>1965</v>
      </c>
      <c r="D56" s="48"/>
      <c r="E56" s="52">
        <v>22</v>
      </c>
      <c r="F56" s="29">
        <v>15037</v>
      </c>
      <c r="I56" s="105" t="s">
        <v>385</v>
      </c>
      <c r="J56" s="105"/>
      <c r="K56" s="108" t="s">
        <v>386</v>
      </c>
      <c r="L56" s="108"/>
      <c r="M56" s="108"/>
      <c r="N56" s="108"/>
      <c r="O56" s="110">
        <v>267</v>
      </c>
      <c r="P56" s="110"/>
      <c r="Q56" s="59" t="s">
        <v>188</v>
      </c>
    </row>
    <row r="57" spans="1:17" ht="15.75" customHeight="1">
      <c r="A57" s="73">
        <v>11</v>
      </c>
      <c r="B57" s="73">
        <v>11</v>
      </c>
      <c r="C57" s="29">
        <v>9796</v>
      </c>
      <c r="D57" s="48"/>
      <c r="E57" s="52">
        <v>24</v>
      </c>
      <c r="F57" s="29">
        <v>5331</v>
      </c>
      <c r="I57" s="105" t="s">
        <v>391</v>
      </c>
      <c r="J57" s="105"/>
      <c r="K57" s="108" t="s">
        <v>392</v>
      </c>
      <c r="L57" s="108"/>
      <c r="M57" s="108"/>
      <c r="N57" s="108"/>
      <c r="O57" s="110">
        <v>3583</v>
      </c>
      <c r="P57" s="110"/>
      <c r="Q57" s="56" t="s">
        <v>188</v>
      </c>
    </row>
    <row r="58" spans="1:17" ht="15.75" customHeight="1">
      <c r="A58" s="73">
        <v>14</v>
      </c>
      <c r="B58" s="73">
        <v>14</v>
      </c>
      <c r="C58" s="29">
        <v>29363</v>
      </c>
      <c r="D58" s="48"/>
      <c r="E58" s="52">
        <v>25</v>
      </c>
      <c r="F58" s="29">
        <v>3391</v>
      </c>
      <c r="G58" s="55"/>
      <c r="H58" s="55"/>
      <c r="I58" s="105" t="s">
        <v>398</v>
      </c>
      <c r="J58" s="105"/>
      <c r="K58" s="108" t="s">
        <v>399</v>
      </c>
      <c r="L58" s="108"/>
      <c r="M58" s="108"/>
      <c r="N58" s="108"/>
      <c r="O58" s="109">
        <v>68210</v>
      </c>
      <c r="P58" s="109"/>
      <c r="Q58" s="56" t="s">
        <v>191</v>
      </c>
    </row>
    <row r="59" spans="1:17" ht="15.75" customHeight="1">
      <c r="A59" s="73">
        <v>18</v>
      </c>
      <c r="B59" s="73">
        <v>18</v>
      </c>
      <c r="C59" s="29">
        <v>7135</v>
      </c>
      <c r="D59" s="48"/>
      <c r="E59" s="52"/>
      <c r="F59" s="29"/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1469</v>
      </c>
      <c r="P59" s="109"/>
      <c r="Q59" s="56" t="s">
        <v>191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O55+O56+O57+O58+O59+O60+O61+O62+O63+O64</f>
        <v>116262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14"/>
      <c r="J67" s="114"/>
      <c r="K67" s="115"/>
      <c r="L67" s="115"/>
      <c r="M67" s="115"/>
      <c r="N67" s="115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14"/>
      <c r="J68" s="114"/>
      <c r="K68" s="115"/>
      <c r="L68" s="115"/>
      <c r="M68" s="115"/>
      <c r="N68" s="115"/>
      <c r="O68" s="117"/>
      <c r="P68" s="117"/>
      <c r="Q68" s="21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5"/>
      <c r="L69" s="115"/>
      <c r="M69" s="115"/>
      <c r="N69" s="115"/>
      <c r="O69" s="117"/>
      <c r="P69" s="117"/>
      <c r="Q69" s="21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8"/>
      <c r="L70" s="118"/>
      <c r="M70" s="118"/>
      <c r="N70" s="118"/>
      <c r="O70" s="117"/>
      <c r="P70" s="117"/>
      <c r="Q70" s="21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94155</v>
      </c>
    </row>
  </sheetData>
  <sheetProtection selectLockedCells="1" selectUnlockedCells="1"/>
  <mergeCells count="194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0:B70"/>
    <mergeCell ref="I70:J70"/>
    <mergeCell ref="K70:N70"/>
    <mergeCell ref="O70:P70"/>
    <mergeCell ref="A71:B71"/>
    <mergeCell ref="A72:B72"/>
    <mergeCell ref="I72:N72"/>
    <mergeCell ref="O72:Q72"/>
    <mergeCell ref="A68:B68"/>
    <mergeCell ref="I68:J68"/>
    <mergeCell ref="K68:N68"/>
    <mergeCell ref="O68:P68"/>
    <mergeCell ref="A69:B69"/>
    <mergeCell ref="I69:J69"/>
    <mergeCell ref="K69:N69"/>
    <mergeCell ref="O69:P69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400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401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402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337791.48000000004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33014.22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20935.8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337791.48000000004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5636.52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153807</v>
      </c>
      <c r="I20" s="79" t="s">
        <v>150</v>
      </c>
      <c r="J20" s="79"/>
      <c r="K20" s="79"/>
      <c r="L20" s="79"/>
      <c r="M20" s="79"/>
      <c r="N20" s="79"/>
      <c r="O20" s="25"/>
      <c r="P20" s="26">
        <v>14091.48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23351.52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183984.48000000004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33014.16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293166.77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128835.78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-109182.28999999998</v>
      </c>
      <c r="I28" s="84" t="s">
        <v>160</v>
      </c>
      <c r="J28" s="84"/>
      <c r="K28" s="84"/>
      <c r="L28" s="84"/>
      <c r="M28" s="84"/>
      <c r="N28" s="84"/>
      <c r="O28" s="25"/>
      <c r="P28" s="26">
        <v>22948.92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55963.08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11338.37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115180.58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32980.63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7247.02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2918.94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201.31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400</v>
      </c>
      <c r="H50" s="94"/>
      <c r="O50" s="72" t="s">
        <v>400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2</v>
      </c>
      <c r="B55" s="73"/>
      <c r="C55" s="29">
        <v>4870</v>
      </c>
      <c r="D55" s="48"/>
      <c r="E55" s="52">
        <v>22</v>
      </c>
      <c r="F55" s="29">
        <v>49985</v>
      </c>
      <c r="I55" s="105" t="s">
        <v>254</v>
      </c>
      <c r="J55" s="105"/>
      <c r="K55" s="106" t="s">
        <v>184</v>
      </c>
      <c r="L55" s="106"/>
      <c r="M55" s="106"/>
      <c r="N55" s="106"/>
      <c r="O55" s="107">
        <v>2057</v>
      </c>
      <c r="P55" s="107"/>
      <c r="Q55" s="54" t="s">
        <v>255</v>
      </c>
    </row>
    <row r="56" spans="1:17" ht="15.75" customHeight="1">
      <c r="A56" s="73">
        <v>5</v>
      </c>
      <c r="B56" s="73">
        <v>5</v>
      </c>
      <c r="C56" s="29">
        <v>10201</v>
      </c>
      <c r="D56" s="48"/>
      <c r="E56" s="52">
        <v>33</v>
      </c>
      <c r="F56" s="29">
        <v>4585</v>
      </c>
      <c r="I56" s="105"/>
      <c r="J56" s="105"/>
      <c r="K56" s="106" t="s">
        <v>403</v>
      </c>
      <c r="L56" s="106"/>
      <c r="M56" s="106"/>
      <c r="N56" s="106"/>
      <c r="O56" s="107">
        <v>1258.37</v>
      </c>
      <c r="P56" s="107"/>
      <c r="Q56" s="54" t="s">
        <v>255</v>
      </c>
    </row>
    <row r="57" spans="1:17" ht="15.75" customHeight="1">
      <c r="A57" s="73">
        <v>6</v>
      </c>
      <c r="B57" s="73">
        <v>6</v>
      </c>
      <c r="C57" s="29">
        <v>34879</v>
      </c>
      <c r="D57" s="48"/>
      <c r="E57" s="52">
        <v>37</v>
      </c>
      <c r="F57" s="29">
        <v>5560</v>
      </c>
      <c r="I57" s="105" t="s">
        <v>183</v>
      </c>
      <c r="J57" s="105"/>
      <c r="K57" s="106" t="s">
        <v>184</v>
      </c>
      <c r="L57" s="106"/>
      <c r="M57" s="106"/>
      <c r="N57" s="106"/>
      <c r="O57" s="107">
        <v>529</v>
      </c>
      <c r="P57" s="107"/>
      <c r="Q57" s="54" t="s">
        <v>185</v>
      </c>
    </row>
    <row r="58" spans="1:17" ht="15.75" customHeight="1">
      <c r="A58" s="73">
        <v>19</v>
      </c>
      <c r="B58" s="73">
        <v>19</v>
      </c>
      <c r="C58" s="29">
        <v>1085</v>
      </c>
      <c r="D58" s="48"/>
      <c r="E58" s="52">
        <v>38</v>
      </c>
      <c r="F58" s="29">
        <v>7045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7">
        <v>348</v>
      </c>
      <c r="P58" s="107"/>
      <c r="Q58" s="54" t="s">
        <v>185</v>
      </c>
    </row>
    <row r="59" spans="1:17" ht="15.75" customHeight="1">
      <c r="A59" s="73">
        <v>21</v>
      </c>
      <c r="B59" s="73">
        <v>21</v>
      </c>
      <c r="C59" s="29">
        <v>35597</v>
      </c>
      <c r="D59" s="48"/>
      <c r="E59" s="52"/>
      <c r="F59" s="29"/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7">
        <v>2052</v>
      </c>
      <c r="P59" s="107"/>
      <c r="Q59" s="59" t="s">
        <v>187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189</v>
      </c>
      <c r="J60" s="105"/>
      <c r="K60" s="106" t="s">
        <v>199</v>
      </c>
      <c r="L60" s="106"/>
      <c r="M60" s="106"/>
      <c r="N60" s="106"/>
      <c r="O60" s="110">
        <v>721</v>
      </c>
      <c r="P60" s="110"/>
      <c r="Q60" s="59" t="s">
        <v>202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2"/>
      <c r="J61" s="122"/>
      <c r="K61" s="106" t="s">
        <v>404</v>
      </c>
      <c r="L61" s="106"/>
      <c r="M61" s="106"/>
      <c r="N61" s="106"/>
      <c r="O61" s="107">
        <v>2500</v>
      </c>
      <c r="P61" s="107"/>
      <c r="Q61" s="54" t="s">
        <v>206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05" t="s">
        <v>183</v>
      </c>
      <c r="J62" s="105"/>
      <c r="K62" s="106" t="s">
        <v>184</v>
      </c>
      <c r="L62" s="106"/>
      <c r="M62" s="106"/>
      <c r="N62" s="106"/>
      <c r="O62" s="109">
        <v>1873</v>
      </c>
      <c r="P62" s="109"/>
      <c r="Q62" s="59" t="s">
        <v>206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O55+O57+O58+O59+O60+O61+O62+O63+O64+O56</f>
        <v>11338.369999999999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14"/>
      <c r="J67" s="114"/>
      <c r="K67" s="115"/>
      <c r="L67" s="115"/>
      <c r="M67" s="115"/>
      <c r="N67" s="115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14"/>
      <c r="J68" s="114"/>
      <c r="K68" s="115"/>
      <c r="L68" s="115"/>
      <c r="M68" s="115"/>
      <c r="N68" s="115"/>
      <c r="O68" s="117"/>
      <c r="P68" s="117"/>
      <c r="Q68" s="21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5"/>
      <c r="L69" s="115"/>
      <c r="M69" s="115"/>
      <c r="N69" s="115"/>
      <c r="O69" s="117"/>
      <c r="P69" s="117"/>
      <c r="Q69" s="21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8"/>
      <c r="L70" s="118"/>
      <c r="M70" s="118"/>
      <c r="N70" s="118"/>
      <c r="O70" s="117"/>
      <c r="P70" s="117"/>
      <c r="Q70" s="21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153807</v>
      </c>
    </row>
  </sheetData>
  <sheetProtection selectLockedCells="1" selectUnlockedCells="1"/>
  <mergeCells count="194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0:B70"/>
    <mergeCell ref="I70:J70"/>
    <mergeCell ref="K70:N70"/>
    <mergeCell ref="O70:P70"/>
    <mergeCell ref="A71:B71"/>
    <mergeCell ref="A72:B72"/>
    <mergeCell ref="I72:N72"/>
    <mergeCell ref="O72:Q72"/>
    <mergeCell ref="A68:B68"/>
    <mergeCell ref="I68:J68"/>
    <mergeCell ref="K68:N68"/>
    <mergeCell ref="O68:P68"/>
    <mergeCell ref="A69:B69"/>
    <mergeCell ref="I69:J69"/>
    <mergeCell ref="K69:N69"/>
    <mergeCell ref="O69:P69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E1">
      <selection activeCell="F3" sqref="F3:H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212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213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214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535325.64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52320.3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33178.68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535325.64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8932.68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183806</v>
      </c>
      <c r="I20" s="79" t="s">
        <v>150</v>
      </c>
      <c r="J20" s="79"/>
      <c r="K20" s="79"/>
      <c r="L20" s="79"/>
      <c r="M20" s="79"/>
      <c r="N20" s="79"/>
      <c r="O20" s="25"/>
      <c r="P20" s="26">
        <v>22331.88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37007.04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351519.64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52320.24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155</v>
      </c>
      <c r="B25" s="33"/>
      <c r="C25" s="34" t="s">
        <v>156</v>
      </c>
      <c r="D25" s="34"/>
      <c r="E25" s="34"/>
      <c r="F25" s="34"/>
      <c r="G25" s="32"/>
      <c r="H25" s="32">
        <f>H17+P32-P31</f>
        <v>514407.4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204176.58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-162887.76</v>
      </c>
      <c r="I28" s="84" t="s">
        <v>160</v>
      </c>
      <c r="J28" s="84"/>
      <c r="K28" s="84"/>
      <c r="L28" s="84"/>
      <c r="M28" s="84"/>
      <c r="N28" s="84"/>
      <c r="O28" s="25"/>
      <c r="P28" s="26">
        <v>36369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88689.24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67771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182536.04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52267.09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11484.94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4625.88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319.03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212</v>
      </c>
      <c r="H50" s="94"/>
      <c r="O50" s="94" t="s">
        <v>212</v>
      </c>
      <c r="P50" s="94"/>
      <c r="Q50" s="94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2</v>
      </c>
      <c r="B55" s="73"/>
      <c r="C55" s="29">
        <v>1583</v>
      </c>
      <c r="D55" s="48"/>
      <c r="E55" s="52">
        <v>52</v>
      </c>
      <c r="F55" s="29">
        <v>9602</v>
      </c>
      <c r="I55" s="105" t="s">
        <v>183</v>
      </c>
      <c r="J55" s="105"/>
      <c r="K55" s="106" t="s">
        <v>184</v>
      </c>
      <c r="L55" s="106"/>
      <c r="M55" s="106"/>
      <c r="N55" s="106"/>
      <c r="O55" s="107">
        <v>1143</v>
      </c>
      <c r="P55" s="107"/>
      <c r="Q55" s="54" t="s">
        <v>185</v>
      </c>
    </row>
    <row r="56" spans="1:17" ht="15.75" customHeight="1">
      <c r="A56" s="73">
        <v>4</v>
      </c>
      <c r="B56" s="73">
        <v>4</v>
      </c>
      <c r="C56" s="29">
        <v>65811</v>
      </c>
      <c r="D56" s="48"/>
      <c r="E56" s="52">
        <v>57</v>
      </c>
      <c r="F56" s="29">
        <v>1753</v>
      </c>
      <c r="I56" s="105" t="s">
        <v>215</v>
      </c>
      <c r="J56" s="105"/>
      <c r="K56" s="106" t="s">
        <v>216</v>
      </c>
      <c r="L56" s="106"/>
      <c r="M56" s="106"/>
      <c r="N56" s="106"/>
      <c r="O56" s="107">
        <v>30782</v>
      </c>
      <c r="P56" s="107"/>
      <c r="Q56" s="54" t="s">
        <v>185</v>
      </c>
    </row>
    <row r="57" spans="1:17" ht="15.75" customHeight="1">
      <c r="A57" s="73">
        <v>7</v>
      </c>
      <c r="B57" s="73">
        <v>7</v>
      </c>
      <c r="C57" s="29">
        <v>1835</v>
      </c>
      <c r="D57" s="48"/>
      <c r="E57" s="52">
        <v>63</v>
      </c>
      <c r="F57" s="29">
        <v>11819</v>
      </c>
      <c r="I57" s="105" t="s">
        <v>183</v>
      </c>
      <c r="J57" s="105"/>
      <c r="K57" s="106" t="s">
        <v>184</v>
      </c>
      <c r="L57" s="106"/>
      <c r="M57" s="106"/>
      <c r="N57" s="106"/>
      <c r="O57" s="107">
        <v>1176</v>
      </c>
      <c r="P57" s="107"/>
      <c r="Q57" s="54" t="s">
        <v>186</v>
      </c>
    </row>
    <row r="58" spans="1:17" ht="15.75" customHeight="1">
      <c r="A58" s="73">
        <v>19</v>
      </c>
      <c r="B58" s="73">
        <v>19</v>
      </c>
      <c r="C58" s="29">
        <v>2867</v>
      </c>
      <c r="D58" s="48"/>
      <c r="E58" s="52">
        <v>64</v>
      </c>
      <c r="F58" s="29">
        <v>3606</v>
      </c>
      <c r="G58" s="55"/>
      <c r="H58" s="55"/>
      <c r="I58" s="105" t="s">
        <v>217</v>
      </c>
      <c r="J58" s="105"/>
      <c r="K58" s="108" t="s">
        <v>218</v>
      </c>
      <c r="L58" s="108"/>
      <c r="M58" s="108"/>
      <c r="N58" s="108"/>
      <c r="O58" s="110">
        <v>7076</v>
      </c>
      <c r="P58" s="110"/>
      <c r="Q58" s="56" t="s">
        <v>186</v>
      </c>
    </row>
    <row r="59" spans="1:17" ht="15.75" customHeight="1">
      <c r="A59" s="73">
        <v>22</v>
      </c>
      <c r="B59" s="73">
        <v>22</v>
      </c>
      <c r="C59" s="29">
        <v>1868</v>
      </c>
      <c r="D59" s="48"/>
      <c r="E59" s="52">
        <v>74</v>
      </c>
      <c r="F59" s="29">
        <v>31229</v>
      </c>
      <c r="G59" s="57"/>
      <c r="H59" s="57"/>
      <c r="I59" s="105" t="s">
        <v>217</v>
      </c>
      <c r="J59" s="105"/>
      <c r="K59" s="108" t="s">
        <v>218</v>
      </c>
      <c r="L59" s="108"/>
      <c r="M59" s="108"/>
      <c r="N59" s="108"/>
      <c r="O59" s="110">
        <v>7076</v>
      </c>
      <c r="P59" s="110"/>
      <c r="Q59" s="56" t="s">
        <v>187</v>
      </c>
    </row>
    <row r="60" spans="1:17" ht="15.75" customHeight="1">
      <c r="A60" s="73">
        <v>27</v>
      </c>
      <c r="B60" s="73">
        <v>27</v>
      </c>
      <c r="C60" s="29">
        <v>3965</v>
      </c>
      <c r="D60" s="48"/>
      <c r="E60" s="52">
        <v>80</v>
      </c>
      <c r="F60" s="29">
        <v>2385</v>
      </c>
      <c r="G60" s="58"/>
      <c r="H60" s="58"/>
      <c r="I60" s="105" t="s">
        <v>189</v>
      </c>
      <c r="J60" s="105"/>
      <c r="K60" s="106" t="s">
        <v>190</v>
      </c>
      <c r="L60" s="106"/>
      <c r="M60" s="106"/>
      <c r="N60" s="106"/>
      <c r="O60" s="107">
        <v>1209</v>
      </c>
      <c r="P60" s="107"/>
      <c r="Q60" s="54" t="s">
        <v>188</v>
      </c>
    </row>
    <row r="61" spans="1:17" ht="15.75" customHeight="1">
      <c r="A61" s="73">
        <v>34</v>
      </c>
      <c r="B61" s="73">
        <v>34</v>
      </c>
      <c r="C61" s="29">
        <v>2036</v>
      </c>
      <c r="D61" s="48"/>
      <c r="E61" s="52">
        <v>80</v>
      </c>
      <c r="F61" s="29">
        <v>1516</v>
      </c>
      <c r="G61" s="58"/>
      <c r="H61" s="58"/>
      <c r="I61" s="105" t="s">
        <v>217</v>
      </c>
      <c r="J61" s="105"/>
      <c r="K61" s="108" t="s">
        <v>218</v>
      </c>
      <c r="L61" s="108"/>
      <c r="M61" s="108"/>
      <c r="N61" s="108"/>
      <c r="O61" s="109">
        <v>7552</v>
      </c>
      <c r="P61" s="109"/>
      <c r="Q61" s="56" t="s">
        <v>191</v>
      </c>
    </row>
    <row r="62" spans="1:17" ht="15.75" customHeight="1">
      <c r="A62" s="73">
        <v>35</v>
      </c>
      <c r="B62" s="73">
        <v>35</v>
      </c>
      <c r="C62" s="29">
        <v>2817</v>
      </c>
      <c r="D62" s="48"/>
      <c r="E62" s="52">
        <v>84</v>
      </c>
      <c r="F62" s="29">
        <v>2045</v>
      </c>
      <c r="G62" s="58"/>
      <c r="H62" s="58"/>
      <c r="I62" s="105" t="s">
        <v>195</v>
      </c>
      <c r="J62" s="105"/>
      <c r="K62" s="108" t="s">
        <v>219</v>
      </c>
      <c r="L62" s="108"/>
      <c r="M62" s="108"/>
      <c r="N62" s="108"/>
      <c r="O62" s="109">
        <v>2075</v>
      </c>
      <c r="P62" s="109"/>
      <c r="Q62" s="56" t="s">
        <v>198</v>
      </c>
    </row>
    <row r="63" spans="1:17" ht="15.75" customHeight="1">
      <c r="A63" s="73">
        <v>36</v>
      </c>
      <c r="B63" s="73">
        <v>36</v>
      </c>
      <c r="C63" s="29">
        <v>3574</v>
      </c>
      <c r="D63" s="48"/>
      <c r="E63" s="52">
        <v>86</v>
      </c>
      <c r="F63" s="29">
        <v>3072</v>
      </c>
      <c r="G63" s="58"/>
      <c r="H63" s="58"/>
      <c r="I63" s="105" t="s">
        <v>183</v>
      </c>
      <c r="J63" s="105"/>
      <c r="K63" s="108" t="s">
        <v>220</v>
      </c>
      <c r="L63" s="108"/>
      <c r="M63" s="108"/>
      <c r="N63" s="108"/>
      <c r="O63" s="109">
        <v>3358</v>
      </c>
      <c r="P63" s="109"/>
      <c r="Q63" s="56" t="s">
        <v>202</v>
      </c>
    </row>
    <row r="64" spans="1:17" ht="15.75" customHeight="1">
      <c r="A64" s="73">
        <v>40</v>
      </c>
      <c r="B64" s="73">
        <v>40</v>
      </c>
      <c r="C64" s="29">
        <v>17404</v>
      </c>
      <c r="D64" s="48"/>
      <c r="E64" s="52">
        <v>96</v>
      </c>
      <c r="F64" s="29">
        <v>9367</v>
      </c>
      <c r="G64" s="58"/>
      <c r="H64" s="58"/>
      <c r="I64" s="105" t="s">
        <v>192</v>
      </c>
      <c r="J64" s="105"/>
      <c r="K64" s="108" t="s">
        <v>221</v>
      </c>
      <c r="L64" s="108"/>
      <c r="M64" s="108"/>
      <c r="N64" s="108"/>
      <c r="O64" s="109">
        <v>1118</v>
      </c>
      <c r="P64" s="109"/>
      <c r="Q64" s="56" t="s">
        <v>204</v>
      </c>
    </row>
    <row r="65" spans="1:17" ht="15.75" customHeight="1">
      <c r="A65" s="73">
        <v>49</v>
      </c>
      <c r="B65" s="73">
        <v>49</v>
      </c>
      <c r="C65" s="29">
        <v>3652</v>
      </c>
      <c r="D65" s="48"/>
      <c r="E65" s="52"/>
      <c r="F65" s="29"/>
      <c r="G65" s="58"/>
      <c r="H65" s="58"/>
      <c r="I65" s="105" t="s">
        <v>183</v>
      </c>
      <c r="J65" s="105"/>
      <c r="K65" s="106" t="s">
        <v>184</v>
      </c>
      <c r="L65" s="106"/>
      <c r="M65" s="106"/>
      <c r="N65" s="106"/>
      <c r="O65" s="109">
        <v>2742</v>
      </c>
      <c r="P65" s="109"/>
      <c r="Q65" s="56" t="s">
        <v>205</v>
      </c>
    </row>
    <row r="66" spans="1:17" ht="15.75" customHeight="1">
      <c r="A66" s="104"/>
      <c r="B66" s="104"/>
      <c r="C66" s="29"/>
      <c r="D66" s="48"/>
      <c r="E66" s="52"/>
      <c r="F66" s="29"/>
      <c r="G66" s="58"/>
      <c r="H66" s="58"/>
      <c r="I66" s="105" t="s">
        <v>189</v>
      </c>
      <c r="J66" s="105"/>
      <c r="K66" s="106" t="s">
        <v>199</v>
      </c>
      <c r="L66" s="106"/>
      <c r="M66" s="106"/>
      <c r="N66" s="106"/>
      <c r="O66" s="110">
        <v>604</v>
      </c>
      <c r="P66" s="110"/>
      <c r="Q66" s="59" t="s">
        <v>206</v>
      </c>
    </row>
    <row r="67" spans="1:17" ht="15.75" customHeight="1">
      <c r="A67" s="104"/>
      <c r="B67" s="104"/>
      <c r="C67" s="29"/>
      <c r="D67" s="48"/>
      <c r="E67" s="52"/>
      <c r="F67" s="29"/>
      <c r="G67" s="58"/>
      <c r="H67" s="58"/>
      <c r="I67" s="105"/>
      <c r="J67" s="105"/>
      <c r="K67" s="108" t="s">
        <v>222</v>
      </c>
      <c r="L67" s="108"/>
      <c r="M67" s="108"/>
      <c r="N67" s="108"/>
      <c r="O67" s="110">
        <v>1860</v>
      </c>
      <c r="P67" s="110"/>
      <c r="Q67" s="59" t="s">
        <v>206</v>
      </c>
    </row>
    <row r="68" spans="1:17" ht="15.75">
      <c r="A68" s="104"/>
      <c r="B68" s="104"/>
      <c r="C68" s="29"/>
      <c r="D68" s="48"/>
      <c r="E68" s="52"/>
      <c r="F68" s="29"/>
      <c r="G68" s="58"/>
      <c r="H68" s="58"/>
      <c r="I68" s="105"/>
      <c r="J68" s="105"/>
      <c r="K68" s="106"/>
      <c r="L68" s="106"/>
      <c r="M68" s="106"/>
      <c r="N68" s="106"/>
      <c r="O68" s="110"/>
      <c r="P68" s="110"/>
      <c r="Q68" s="59"/>
    </row>
    <row r="69" spans="1:8" ht="15.75" customHeight="1">
      <c r="A69" s="104"/>
      <c r="B69" s="104"/>
      <c r="C69" s="29"/>
      <c r="D69" s="48"/>
      <c r="E69" s="52"/>
      <c r="F69" s="29"/>
      <c r="G69" s="58"/>
      <c r="H69" s="58"/>
    </row>
    <row r="70" spans="1:17" ht="15.75" customHeight="1">
      <c r="A70" s="104"/>
      <c r="B70" s="104"/>
      <c r="C70" s="29"/>
      <c r="D70" s="48"/>
      <c r="E70" s="52"/>
      <c r="F70" s="29"/>
      <c r="I70" s="111" t="s">
        <v>210</v>
      </c>
      <c r="J70" s="111"/>
      <c r="K70" s="111"/>
      <c r="L70" s="111"/>
      <c r="M70" s="111"/>
      <c r="N70" s="111"/>
      <c r="O70" s="112">
        <f>O57+O55+O58+O59+O61+O62+O63+O64+O65+O56+O60+O66+O67</f>
        <v>67771</v>
      </c>
      <c r="P70" s="112"/>
      <c r="Q70" s="112"/>
    </row>
    <row r="71" spans="1:17" ht="15.75" customHeight="1">
      <c r="A71" s="104"/>
      <c r="B71" s="104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7"/>
      <c r="P72" s="117"/>
      <c r="Q72" s="21"/>
    </row>
    <row r="73" spans="1:17" ht="15.75" customHeight="1">
      <c r="A73" s="104"/>
      <c r="B73" s="104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7"/>
      <c r="P73" s="117"/>
      <c r="Q73" s="21"/>
    </row>
    <row r="74" spans="1:17" ht="15.75" customHeight="1">
      <c r="A74" s="104"/>
      <c r="B74" s="104"/>
      <c r="C74" s="29"/>
      <c r="D74" s="48"/>
      <c r="E74" s="52"/>
      <c r="F74" s="29"/>
      <c r="I74" s="114"/>
      <c r="J74" s="114"/>
      <c r="K74" s="118"/>
      <c r="L74" s="118"/>
      <c r="M74" s="118"/>
      <c r="N74" s="118"/>
      <c r="O74" s="117"/>
      <c r="P74" s="117"/>
      <c r="Q74" s="21"/>
    </row>
    <row r="75" spans="1:17" ht="15.75">
      <c r="A75" s="104"/>
      <c r="B75" s="104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183806</v>
      </c>
    </row>
  </sheetData>
  <sheetProtection selectLockedCells="1" selectUnlockedCells="1"/>
  <mergeCells count="199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2:B72"/>
    <mergeCell ref="I72:J72"/>
    <mergeCell ref="K72:N72"/>
    <mergeCell ref="O72:P72"/>
    <mergeCell ref="A73:B73"/>
    <mergeCell ref="I73:J73"/>
    <mergeCell ref="K73:N73"/>
    <mergeCell ref="O73:P73"/>
    <mergeCell ref="A69:B69"/>
    <mergeCell ref="A70:B70"/>
    <mergeCell ref="I70:N70"/>
    <mergeCell ref="O70:Q70"/>
    <mergeCell ref="A71:B71"/>
    <mergeCell ref="I71:J71"/>
    <mergeCell ref="K71:N71"/>
    <mergeCell ref="O71:P71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E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405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406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407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287494.08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29954.9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287494.08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5114.28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55754</v>
      </c>
      <c r="I20" s="79" t="s">
        <v>150</v>
      </c>
      <c r="J20" s="79"/>
      <c r="K20" s="79"/>
      <c r="L20" s="79"/>
      <c r="M20" s="79"/>
      <c r="N20" s="79"/>
      <c r="O20" s="25"/>
      <c r="P20" s="26">
        <v>12785.64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21187.68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231740.08000000002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29954.88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292706.92000000004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116897.26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-60966.840000000026</v>
      </c>
      <c r="I28" s="84" t="s">
        <v>160</v>
      </c>
      <c r="J28" s="84"/>
      <c r="K28" s="84"/>
      <c r="L28" s="84"/>
      <c r="M28" s="84"/>
      <c r="N28" s="84"/>
      <c r="O28" s="25"/>
      <c r="P28" s="26">
        <v>20822.28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50777.16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55990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104507.39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29924.49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6575.47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2648.45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182.65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405</v>
      </c>
      <c r="H50" s="94"/>
      <c r="O50" s="72" t="s">
        <v>405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6</v>
      </c>
      <c r="B55" s="73"/>
      <c r="C55" s="29">
        <v>2940</v>
      </c>
      <c r="D55" s="48"/>
      <c r="E55" s="52">
        <v>28</v>
      </c>
      <c r="F55" s="29">
        <v>9387</v>
      </c>
      <c r="I55" s="105" t="s">
        <v>408</v>
      </c>
      <c r="J55" s="105"/>
      <c r="K55" s="123" t="s">
        <v>386</v>
      </c>
      <c r="L55" s="123"/>
      <c r="M55" s="123"/>
      <c r="N55" s="123"/>
      <c r="O55" s="109">
        <v>52042</v>
      </c>
      <c r="P55" s="109"/>
      <c r="Q55" s="56" t="s">
        <v>194</v>
      </c>
    </row>
    <row r="56" spans="1:17" ht="15.75" customHeight="1">
      <c r="A56" s="73">
        <v>7</v>
      </c>
      <c r="B56" s="73">
        <v>7</v>
      </c>
      <c r="C56" s="29">
        <v>3869</v>
      </c>
      <c r="D56" s="48"/>
      <c r="E56" s="52">
        <v>29</v>
      </c>
      <c r="F56" s="29">
        <v>4093</v>
      </c>
      <c r="I56" s="105" t="s">
        <v>183</v>
      </c>
      <c r="J56" s="105"/>
      <c r="K56" s="106" t="s">
        <v>291</v>
      </c>
      <c r="L56" s="106"/>
      <c r="M56" s="106"/>
      <c r="N56" s="106"/>
      <c r="O56" s="109">
        <v>3312</v>
      </c>
      <c r="P56" s="109"/>
      <c r="Q56" s="56" t="s">
        <v>198</v>
      </c>
    </row>
    <row r="57" spans="1:17" ht="15.75" customHeight="1">
      <c r="A57" s="73">
        <v>11</v>
      </c>
      <c r="B57" s="73">
        <v>11</v>
      </c>
      <c r="C57" s="29">
        <v>3143</v>
      </c>
      <c r="D57" s="48"/>
      <c r="E57" s="52">
        <v>32</v>
      </c>
      <c r="F57" s="29">
        <v>5269</v>
      </c>
      <c r="I57" s="105" t="s">
        <v>189</v>
      </c>
      <c r="J57" s="105"/>
      <c r="K57" s="106" t="s">
        <v>199</v>
      </c>
      <c r="L57" s="106"/>
      <c r="M57" s="106"/>
      <c r="N57" s="106"/>
      <c r="O57" s="109">
        <v>636</v>
      </c>
      <c r="P57" s="109"/>
      <c r="Q57" s="56" t="s">
        <v>205</v>
      </c>
    </row>
    <row r="58" spans="1:17" ht="15.75" customHeight="1">
      <c r="A58" s="73">
        <v>12</v>
      </c>
      <c r="B58" s="73">
        <v>12</v>
      </c>
      <c r="C58" s="29">
        <v>3669</v>
      </c>
      <c r="D58" s="48"/>
      <c r="E58" s="52">
        <v>35</v>
      </c>
      <c r="F58" s="29">
        <v>4050</v>
      </c>
      <c r="G58" s="55"/>
      <c r="H58" s="55"/>
      <c r="I58" s="134"/>
      <c r="J58" s="134"/>
      <c r="K58" s="108"/>
      <c r="L58" s="108"/>
      <c r="M58" s="108"/>
      <c r="N58" s="108"/>
      <c r="O58" s="109"/>
      <c r="P58" s="109"/>
      <c r="Q58" s="56"/>
    </row>
    <row r="59" spans="1:17" ht="15.75" customHeight="1">
      <c r="A59" s="73">
        <v>14</v>
      </c>
      <c r="B59" s="73">
        <v>14</v>
      </c>
      <c r="C59" s="29">
        <v>3342</v>
      </c>
      <c r="D59" s="48"/>
      <c r="E59" s="52">
        <v>36</v>
      </c>
      <c r="F59" s="29">
        <v>3522</v>
      </c>
      <c r="G59" s="57"/>
      <c r="H59" s="57"/>
      <c r="I59" s="124"/>
      <c r="J59" s="124"/>
      <c r="K59" s="123"/>
      <c r="L59" s="123"/>
      <c r="M59" s="123"/>
      <c r="N59" s="123"/>
      <c r="O59" s="109"/>
      <c r="P59" s="109"/>
      <c r="Q59" s="56"/>
    </row>
    <row r="60" spans="1:17" ht="15.75" customHeight="1">
      <c r="A60" s="73">
        <v>17</v>
      </c>
      <c r="B60" s="73">
        <v>17</v>
      </c>
      <c r="C60" s="29">
        <v>5704</v>
      </c>
      <c r="D60" s="48"/>
      <c r="E60" s="52">
        <v>39</v>
      </c>
      <c r="F60" s="29">
        <v>3279</v>
      </c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>
        <v>24</v>
      </c>
      <c r="B61" s="73">
        <v>24</v>
      </c>
      <c r="C61" s="29">
        <v>3487</v>
      </c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26" t="s">
        <v>210</v>
      </c>
      <c r="J66" s="126"/>
      <c r="K66" s="126"/>
      <c r="L66" s="126"/>
      <c r="M66" s="126"/>
      <c r="N66" s="126"/>
      <c r="O66" s="127">
        <f>O55+O56+O57+O58+O59+O60+O61+O62+O63+O64</f>
        <v>55990</v>
      </c>
      <c r="P66" s="127"/>
      <c r="Q66" s="127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14"/>
      <c r="J67" s="114"/>
      <c r="K67" s="115"/>
      <c r="L67" s="115"/>
      <c r="M67" s="115"/>
      <c r="N67" s="115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14"/>
      <c r="J68" s="114"/>
      <c r="K68" s="115"/>
      <c r="L68" s="115"/>
      <c r="M68" s="115"/>
      <c r="N68" s="115"/>
      <c r="O68" s="117"/>
      <c r="P68" s="117"/>
      <c r="Q68" s="21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5"/>
      <c r="L69" s="115"/>
      <c r="M69" s="115"/>
      <c r="N69" s="115"/>
      <c r="O69" s="117"/>
      <c r="P69" s="117"/>
      <c r="Q69" s="21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8"/>
      <c r="L70" s="118"/>
      <c r="M70" s="118"/>
      <c r="N70" s="118"/>
      <c r="O70" s="117"/>
      <c r="P70" s="117"/>
      <c r="Q70" s="21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55754</v>
      </c>
    </row>
  </sheetData>
  <sheetProtection selectLockedCells="1" selectUnlockedCells="1"/>
  <mergeCells count="194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0:B70"/>
    <mergeCell ref="I70:J70"/>
    <mergeCell ref="K70:N70"/>
    <mergeCell ref="O70:P70"/>
    <mergeCell ref="A71:B71"/>
    <mergeCell ref="A72:B72"/>
    <mergeCell ref="I72:N72"/>
    <mergeCell ref="O72:Q72"/>
    <mergeCell ref="A68:B68"/>
    <mergeCell ref="I68:J68"/>
    <mergeCell ref="K68:N68"/>
    <mergeCell ref="O68:P68"/>
    <mergeCell ref="A69:B69"/>
    <mergeCell ref="I69:J69"/>
    <mergeCell ref="K69:N69"/>
    <mergeCell ref="O69:P69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409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410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411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121223.04000000001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12630.66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121223.04000000001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2156.4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6573</v>
      </c>
      <c r="I20" s="79" t="s">
        <v>150</v>
      </c>
      <c r="J20" s="79"/>
      <c r="K20" s="79"/>
      <c r="L20" s="79"/>
      <c r="M20" s="79"/>
      <c r="N20" s="79"/>
      <c r="O20" s="25"/>
      <c r="P20" s="26">
        <v>5391.12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8933.88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114650.04000000001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12630.6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149081.64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49290.18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-34431.600000000006</v>
      </c>
      <c r="I28" s="84" t="s">
        <v>160</v>
      </c>
      <c r="J28" s="84"/>
      <c r="K28" s="84"/>
      <c r="L28" s="84"/>
      <c r="M28" s="84"/>
      <c r="N28" s="84"/>
      <c r="O28" s="25"/>
      <c r="P28" s="26">
        <v>8779.8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21410.4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49269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44065.99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12617.79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2772.58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1116.73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77.02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409</v>
      </c>
      <c r="H50" s="94"/>
      <c r="O50" s="72" t="s">
        <v>409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</v>
      </c>
      <c r="B55" s="73"/>
      <c r="C55" s="29">
        <v>1165</v>
      </c>
      <c r="D55" s="48"/>
      <c r="E55" s="52">
        <v>31</v>
      </c>
      <c r="F55" s="29">
        <v>2176</v>
      </c>
      <c r="I55" s="105" t="s">
        <v>412</v>
      </c>
      <c r="J55" s="105"/>
      <c r="K55" s="123" t="s">
        <v>386</v>
      </c>
      <c r="L55" s="123"/>
      <c r="M55" s="123"/>
      <c r="N55" s="123"/>
      <c r="O55" s="107">
        <v>43361</v>
      </c>
      <c r="P55" s="107"/>
      <c r="Q55" s="54" t="s">
        <v>198</v>
      </c>
    </row>
    <row r="56" spans="1:17" ht="15.75" customHeight="1">
      <c r="A56" s="73">
        <v>23</v>
      </c>
      <c r="B56" s="73">
        <v>23</v>
      </c>
      <c r="C56" s="29">
        <v>1895</v>
      </c>
      <c r="D56" s="48"/>
      <c r="E56" s="52">
        <v>32</v>
      </c>
      <c r="F56" s="29">
        <v>1337</v>
      </c>
      <c r="I56" s="105" t="s">
        <v>413</v>
      </c>
      <c r="J56" s="105"/>
      <c r="K56" s="108" t="s">
        <v>193</v>
      </c>
      <c r="L56" s="108"/>
      <c r="M56" s="108"/>
      <c r="N56" s="108"/>
      <c r="O56" s="107">
        <v>2458</v>
      </c>
      <c r="P56" s="107"/>
      <c r="Q56" s="54" t="s">
        <v>198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183</v>
      </c>
      <c r="J57" s="105"/>
      <c r="K57" s="106" t="s">
        <v>291</v>
      </c>
      <c r="L57" s="106"/>
      <c r="M57" s="106"/>
      <c r="N57" s="106"/>
      <c r="O57" s="109">
        <v>3312</v>
      </c>
      <c r="P57" s="109"/>
      <c r="Q57" s="59" t="s">
        <v>198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189</v>
      </c>
      <c r="J58" s="105"/>
      <c r="K58" s="106" t="s">
        <v>199</v>
      </c>
      <c r="L58" s="106"/>
      <c r="M58" s="106"/>
      <c r="N58" s="106"/>
      <c r="O58" s="110">
        <v>138</v>
      </c>
      <c r="P58" s="110"/>
      <c r="Q58" s="59" t="s">
        <v>205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24"/>
      <c r="J59" s="124"/>
      <c r="K59" s="123"/>
      <c r="L59" s="123"/>
      <c r="M59" s="123"/>
      <c r="N59" s="123"/>
      <c r="O59" s="109"/>
      <c r="P59" s="109"/>
      <c r="Q59" s="56"/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O55+O56+O57+O58+O59+O60+O61+O62+O63+O64</f>
        <v>49269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14"/>
      <c r="J67" s="114"/>
      <c r="K67" s="115"/>
      <c r="L67" s="115"/>
      <c r="M67" s="115"/>
      <c r="N67" s="115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14"/>
      <c r="J68" s="114"/>
      <c r="K68" s="115"/>
      <c r="L68" s="115"/>
      <c r="M68" s="115"/>
      <c r="N68" s="115"/>
      <c r="O68" s="117"/>
      <c r="P68" s="117"/>
      <c r="Q68" s="21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5"/>
      <c r="L69" s="115"/>
      <c r="M69" s="115"/>
      <c r="N69" s="115"/>
      <c r="O69" s="117"/>
      <c r="P69" s="117"/>
      <c r="Q69" s="21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8"/>
      <c r="L70" s="118"/>
      <c r="M70" s="118"/>
      <c r="N70" s="118"/>
      <c r="O70" s="117"/>
      <c r="P70" s="117"/>
      <c r="Q70" s="21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6573</v>
      </c>
    </row>
  </sheetData>
  <sheetProtection selectLockedCells="1" selectUnlockedCells="1"/>
  <mergeCells count="194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0:B70"/>
    <mergeCell ref="I70:J70"/>
    <mergeCell ref="K70:N70"/>
    <mergeCell ref="O70:P70"/>
    <mergeCell ref="A71:B71"/>
    <mergeCell ref="A72:B72"/>
    <mergeCell ref="I72:N72"/>
    <mergeCell ref="O72:Q72"/>
    <mergeCell ref="A68:B68"/>
    <mergeCell ref="I68:J68"/>
    <mergeCell ref="K68:N68"/>
    <mergeCell ref="O68:P68"/>
    <mergeCell ref="A69:B69"/>
    <mergeCell ref="I69:J69"/>
    <mergeCell ref="K69:N69"/>
    <mergeCell ref="O69:P69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414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415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416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120175.08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12521.4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120175.08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2137.8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11288</v>
      </c>
      <c r="I20" s="79" t="s">
        <v>150</v>
      </c>
      <c r="J20" s="79"/>
      <c r="K20" s="79"/>
      <c r="L20" s="79"/>
      <c r="M20" s="79"/>
      <c r="N20" s="79"/>
      <c r="O20" s="25"/>
      <c r="P20" s="26">
        <v>5344.56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8856.6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108887.08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12521.4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101927.72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48864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6959.360000000001</v>
      </c>
      <c r="I28" s="84" t="s">
        <v>160</v>
      </c>
      <c r="J28" s="84"/>
      <c r="K28" s="84"/>
      <c r="L28" s="84"/>
      <c r="M28" s="84"/>
      <c r="N28" s="84"/>
      <c r="O28" s="25"/>
      <c r="P28" s="26">
        <v>8703.96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21225.36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2978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43684.93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12508.68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2748.6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1107.08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76.35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414</v>
      </c>
      <c r="H50" s="94"/>
      <c r="O50" s="72" t="s">
        <v>414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14</v>
      </c>
      <c r="B55" s="73"/>
      <c r="C55" s="29">
        <v>3375</v>
      </c>
      <c r="D55" s="48"/>
      <c r="E55" s="52">
        <v>31</v>
      </c>
      <c r="F55" s="29">
        <v>5321</v>
      </c>
      <c r="I55" s="105" t="s">
        <v>183</v>
      </c>
      <c r="J55" s="105"/>
      <c r="K55" s="106" t="s">
        <v>291</v>
      </c>
      <c r="L55" s="106"/>
      <c r="M55" s="106"/>
      <c r="N55" s="106"/>
      <c r="O55" s="121">
        <v>2798</v>
      </c>
      <c r="P55" s="121"/>
      <c r="Q55" s="63" t="s">
        <v>191</v>
      </c>
    </row>
    <row r="56" spans="1:17" ht="15.75" customHeight="1">
      <c r="A56" s="73">
        <v>23</v>
      </c>
      <c r="B56" s="73">
        <v>23</v>
      </c>
      <c r="C56" s="29">
        <v>2592</v>
      </c>
      <c r="D56" s="48"/>
      <c r="E56" s="52"/>
      <c r="F56" s="29"/>
      <c r="I56" s="105" t="s">
        <v>417</v>
      </c>
      <c r="J56" s="105"/>
      <c r="K56" s="108" t="s">
        <v>418</v>
      </c>
      <c r="L56" s="108"/>
      <c r="M56" s="108"/>
      <c r="N56" s="108"/>
      <c r="O56" s="110">
        <v>90</v>
      </c>
      <c r="P56" s="110"/>
      <c r="Q56" s="59" t="s">
        <v>202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189</v>
      </c>
      <c r="J57" s="105"/>
      <c r="K57" s="106" t="s">
        <v>199</v>
      </c>
      <c r="L57" s="106"/>
      <c r="M57" s="106"/>
      <c r="N57" s="106"/>
      <c r="O57" s="110">
        <v>90</v>
      </c>
      <c r="P57" s="110"/>
      <c r="Q57" s="59" t="s">
        <v>205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34"/>
      <c r="J58" s="134"/>
      <c r="K58" s="108"/>
      <c r="L58" s="108"/>
      <c r="M58" s="108"/>
      <c r="N58" s="108"/>
      <c r="O58" s="110"/>
      <c r="P58" s="110"/>
      <c r="Q58" s="56"/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24"/>
      <c r="J59" s="124"/>
      <c r="K59" s="123"/>
      <c r="L59" s="123"/>
      <c r="M59" s="123"/>
      <c r="N59" s="123"/>
      <c r="O59" s="109"/>
      <c r="P59" s="109"/>
      <c r="Q59" s="56"/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O55+O56+O57+O58+O59+O60+O61+O62+O63+O64</f>
        <v>2978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14"/>
      <c r="J67" s="114"/>
      <c r="K67" s="115"/>
      <c r="L67" s="115"/>
      <c r="M67" s="115"/>
      <c r="N67" s="115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14"/>
      <c r="J68" s="114"/>
      <c r="K68" s="115"/>
      <c r="L68" s="115"/>
      <c r="M68" s="115"/>
      <c r="N68" s="115"/>
      <c r="O68" s="117"/>
      <c r="P68" s="117"/>
      <c r="Q68" s="21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5"/>
      <c r="L69" s="115"/>
      <c r="M69" s="115"/>
      <c r="N69" s="115"/>
      <c r="O69" s="117"/>
      <c r="P69" s="117"/>
      <c r="Q69" s="21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8"/>
      <c r="L70" s="118"/>
      <c r="M70" s="118"/>
      <c r="N70" s="118"/>
      <c r="O70" s="117"/>
      <c r="P70" s="117"/>
      <c r="Q70" s="21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11288</v>
      </c>
    </row>
  </sheetData>
  <sheetProtection selectLockedCells="1" selectUnlockedCells="1"/>
  <mergeCells count="194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0:B70"/>
    <mergeCell ref="I70:J70"/>
    <mergeCell ref="K70:N70"/>
    <mergeCell ref="O70:P70"/>
    <mergeCell ref="A71:B71"/>
    <mergeCell ref="A72:B72"/>
    <mergeCell ref="I72:N72"/>
    <mergeCell ref="O72:Q72"/>
    <mergeCell ref="A68:B68"/>
    <mergeCell ref="I68:J68"/>
    <mergeCell ref="K68:N68"/>
    <mergeCell ref="O68:P68"/>
    <mergeCell ref="A69:B69"/>
    <mergeCell ref="I69:J69"/>
    <mergeCell ref="K69:N69"/>
    <mergeCell ref="O69:P69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419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420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421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90681.12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9448.34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90681.12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1613.16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8894</v>
      </c>
      <c r="I20" s="79" t="s">
        <v>150</v>
      </c>
      <c r="J20" s="79"/>
      <c r="K20" s="79"/>
      <c r="L20" s="79"/>
      <c r="M20" s="79"/>
      <c r="N20" s="79"/>
      <c r="O20" s="25"/>
      <c r="P20" s="26">
        <v>4032.84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6683.04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81787.12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9448.32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209205.18999999997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36871.66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-127418.06999999998</v>
      </c>
      <c r="I28" s="84" t="s">
        <v>160</v>
      </c>
      <c r="J28" s="84"/>
      <c r="K28" s="84"/>
      <c r="L28" s="84"/>
      <c r="M28" s="84"/>
      <c r="N28" s="84"/>
      <c r="O28" s="25"/>
      <c r="P28" s="26">
        <v>6567.72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16016.04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134540.11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32963.67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9438.78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2074.03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835.37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57.61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419</v>
      </c>
      <c r="H50" s="94"/>
      <c r="O50" s="72" t="s">
        <v>419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14</v>
      </c>
      <c r="B55" s="73"/>
      <c r="C55" s="29">
        <v>2617</v>
      </c>
      <c r="D55" s="48"/>
      <c r="E55" s="52">
        <v>27</v>
      </c>
      <c r="F55" s="29">
        <v>6277</v>
      </c>
      <c r="I55" s="105" t="s">
        <v>422</v>
      </c>
      <c r="J55" s="105"/>
      <c r="K55" s="106" t="s">
        <v>423</v>
      </c>
      <c r="L55" s="106"/>
      <c r="M55" s="106"/>
      <c r="N55" s="106"/>
      <c r="O55" s="121">
        <v>8737</v>
      </c>
      <c r="P55" s="121"/>
      <c r="Q55" s="63" t="s">
        <v>255</v>
      </c>
    </row>
    <row r="56" spans="1:17" ht="15.75" customHeight="1">
      <c r="A56" s="73"/>
      <c r="B56" s="73"/>
      <c r="C56" s="29"/>
      <c r="D56" s="48"/>
      <c r="E56" s="52"/>
      <c r="F56" s="29"/>
      <c r="I56" s="105" t="s">
        <v>424</v>
      </c>
      <c r="J56" s="105"/>
      <c r="K56" s="106" t="s">
        <v>423</v>
      </c>
      <c r="L56" s="106"/>
      <c r="M56" s="106"/>
      <c r="N56" s="106"/>
      <c r="O56" s="121">
        <v>31928.11</v>
      </c>
      <c r="P56" s="121"/>
      <c r="Q56" s="63" t="s">
        <v>255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425</v>
      </c>
      <c r="J57" s="105"/>
      <c r="K57" s="106" t="s">
        <v>423</v>
      </c>
      <c r="L57" s="106"/>
      <c r="M57" s="106"/>
      <c r="N57" s="106"/>
      <c r="O57" s="121">
        <v>696</v>
      </c>
      <c r="P57" s="121"/>
      <c r="Q57" s="63" t="s">
        <v>255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426</v>
      </c>
      <c r="J58" s="105"/>
      <c r="K58" s="106" t="s">
        <v>427</v>
      </c>
      <c r="L58" s="106"/>
      <c r="M58" s="106"/>
      <c r="N58" s="106"/>
      <c r="O58" s="121">
        <v>4692</v>
      </c>
      <c r="P58" s="121"/>
      <c r="Q58" s="63" t="s">
        <v>255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05" t="s">
        <v>428</v>
      </c>
      <c r="J59" s="105"/>
      <c r="K59" s="123" t="s">
        <v>429</v>
      </c>
      <c r="L59" s="123"/>
      <c r="M59" s="123"/>
      <c r="N59" s="123"/>
      <c r="O59" s="109">
        <v>16500</v>
      </c>
      <c r="P59" s="109"/>
      <c r="Q59" s="63" t="s">
        <v>185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07">
        <v>7220</v>
      </c>
      <c r="P60" s="107"/>
      <c r="Q60" s="54" t="s">
        <v>185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430</v>
      </c>
      <c r="J61" s="105"/>
      <c r="K61" s="108" t="s">
        <v>431</v>
      </c>
      <c r="L61" s="108"/>
      <c r="M61" s="108"/>
      <c r="N61" s="108"/>
      <c r="O61" s="109">
        <v>2607</v>
      </c>
      <c r="P61" s="109"/>
      <c r="Q61" s="56" t="s">
        <v>185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05" t="s">
        <v>432</v>
      </c>
      <c r="J62" s="105"/>
      <c r="K62" s="108" t="s">
        <v>433</v>
      </c>
      <c r="L62" s="108"/>
      <c r="M62" s="108"/>
      <c r="N62" s="108"/>
      <c r="O62" s="109">
        <v>33143</v>
      </c>
      <c r="P62" s="109"/>
      <c r="Q62" s="56" t="s">
        <v>191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05" t="s">
        <v>243</v>
      </c>
      <c r="J63" s="105"/>
      <c r="K63" s="108" t="s">
        <v>244</v>
      </c>
      <c r="L63" s="108"/>
      <c r="M63" s="108"/>
      <c r="N63" s="108"/>
      <c r="O63" s="110">
        <v>29017</v>
      </c>
      <c r="P63" s="110"/>
      <c r="Q63" s="56" t="s">
        <v>202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35"/>
      <c r="L64" s="135"/>
      <c r="M64" s="135"/>
      <c r="N64" s="135"/>
      <c r="O64" s="136"/>
      <c r="P64" s="136"/>
      <c r="Q64" s="65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08"/>
      <c r="L65" s="108"/>
      <c r="M65" s="108"/>
      <c r="N65" s="108"/>
      <c r="O65" s="109"/>
      <c r="P65" s="109"/>
      <c r="Q65" s="56"/>
    </row>
    <row r="66" spans="1:8" ht="15.75" customHeight="1">
      <c r="A66" s="73"/>
      <c r="B66" s="73"/>
      <c r="C66" s="29"/>
      <c r="D66" s="48"/>
      <c r="E66" s="52"/>
      <c r="F66" s="29"/>
      <c r="G66" s="58"/>
      <c r="H66" s="58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11" t="s">
        <v>210</v>
      </c>
      <c r="J67" s="111"/>
      <c r="K67" s="111"/>
      <c r="L67" s="111"/>
      <c r="M67" s="111"/>
      <c r="N67" s="111"/>
      <c r="O67" s="112">
        <f>O55+O56+O57+O58+O60+O61+O62+O63+O64+O65+O59</f>
        <v>134540.11</v>
      </c>
      <c r="P67" s="112"/>
      <c r="Q67" s="11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14"/>
      <c r="J68" s="114"/>
      <c r="K68" s="115"/>
      <c r="L68" s="115"/>
      <c r="M68" s="115"/>
      <c r="N68" s="115"/>
      <c r="O68" s="117"/>
      <c r="P68" s="117"/>
      <c r="Q68" s="21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5"/>
      <c r="L69" s="115"/>
      <c r="M69" s="115"/>
      <c r="N69" s="115"/>
      <c r="O69" s="117"/>
      <c r="P69" s="117"/>
      <c r="Q69" s="21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8"/>
      <c r="L70" s="118"/>
      <c r="M70" s="118"/>
      <c r="N70" s="118"/>
      <c r="O70" s="117"/>
      <c r="P70" s="117"/>
      <c r="Q70" s="21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8894</v>
      </c>
    </row>
  </sheetData>
  <sheetProtection selectLockedCells="1" selectUnlockedCells="1"/>
  <mergeCells count="194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0:B70"/>
    <mergeCell ref="I70:J70"/>
    <mergeCell ref="K70:N70"/>
    <mergeCell ref="O70:P70"/>
    <mergeCell ref="A71:B71"/>
    <mergeCell ref="A72:B72"/>
    <mergeCell ref="I72:N72"/>
    <mergeCell ref="O72:Q72"/>
    <mergeCell ref="A68:B68"/>
    <mergeCell ref="I68:J68"/>
    <mergeCell ref="K68:N68"/>
    <mergeCell ref="O68:P68"/>
    <mergeCell ref="A69:B69"/>
    <mergeCell ref="I69:J69"/>
    <mergeCell ref="K69:N69"/>
    <mergeCell ref="O69:P69"/>
    <mergeCell ref="A65:B65"/>
    <mergeCell ref="I65:J65"/>
    <mergeCell ref="K65:N65"/>
    <mergeCell ref="O65:P65"/>
    <mergeCell ref="A66:B66"/>
    <mergeCell ref="A67:B67"/>
    <mergeCell ref="I67:N67"/>
    <mergeCell ref="O67:Q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434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435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436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121931.52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12704.46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121931.52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2169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122713</v>
      </c>
      <c r="I20" s="79" t="s">
        <v>150</v>
      </c>
      <c r="J20" s="79"/>
      <c r="K20" s="79"/>
      <c r="L20" s="79"/>
      <c r="M20" s="79"/>
      <c r="N20" s="79"/>
      <c r="O20" s="25"/>
      <c r="P20" s="26">
        <v>5422.68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8986.08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-781.4799999999959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12704.4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202633.96000000002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49578.18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-203415.44</v>
      </c>
      <c r="I28" s="84" t="s">
        <v>160</v>
      </c>
      <c r="J28" s="84"/>
      <c r="K28" s="84"/>
      <c r="L28" s="84"/>
      <c r="M28" s="84"/>
      <c r="N28" s="84"/>
      <c r="O28" s="25"/>
      <c r="P28" s="26">
        <v>8831.16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21535.56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102238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44323.46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12691.51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2788.78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1123.26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77.47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434</v>
      </c>
      <c r="H50" s="94"/>
      <c r="O50" s="72" t="s">
        <v>434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9</v>
      </c>
      <c r="B55" s="73"/>
      <c r="C55" s="29">
        <v>10700</v>
      </c>
      <c r="D55" s="48"/>
      <c r="E55" s="52">
        <v>25</v>
      </c>
      <c r="F55" s="29">
        <v>77915</v>
      </c>
      <c r="I55" s="105" t="s">
        <v>254</v>
      </c>
      <c r="J55" s="105"/>
      <c r="K55" s="106" t="s">
        <v>184</v>
      </c>
      <c r="L55" s="106"/>
      <c r="M55" s="106"/>
      <c r="N55" s="106"/>
      <c r="O55" s="107">
        <v>476</v>
      </c>
      <c r="P55" s="107"/>
      <c r="Q55" s="54" t="s">
        <v>255</v>
      </c>
    </row>
    <row r="56" spans="1:17" ht="15.75" customHeight="1">
      <c r="A56" s="73">
        <v>19</v>
      </c>
      <c r="B56" s="73">
        <v>19</v>
      </c>
      <c r="C56" s="29">
        <v>4266</v>
      </c>
      <c r="D56" s="48"/>
      <c r="E56" s="52">
        <v>31</v>
      </c>
      <c r="F56" s="29">
        <v>1801</v>
      </c>
      <c r="I56" s="105" t="s">
        <v>428</v>
      </c>
      <c r="J56" s="105"/>
      <c r="K56" s="123" t="s">
        <v>429</v>
      </c>
      <c r="L56" s="123"/>
      <c r="M56" s="123"/>
      <c r="N56" s="123"/>
      <c r="O56" s="109">
        <v>16500</v>
      </c>
      <c r="P56" s="109"/>
      <c r="Q56" s="63" t="s">
        <v>185</v>
      </c>
    </row>
    <row r="57" spans="1:17" ht="15.75" customHeight="1">
      <c r="A57" s="73">
        <v>19</v>
      </c>
      <c r="B57" s="73">
        <v>19</v>
      </c>
      <c r="C57" s="29">
        <v>2994</v>
      </c>
      <c r="D57" s="48"/>
      <c r="E57" s="52">
        <v>34</v>
      </c>
      <c r="F57" s="29">
        <v>17793</v>
      </c>
      <c r="I57" s="105" t="s">
        <v>437</v>
      </c>
      <c r="J57" s="105"/>
      <c r="K57" s="106" t="s">
        <v>423</v>
      </c>
      <c r="L57" s="106"/>
      <c r="M57" s="106"/>
      <c r="N57" s="106"/>
      <c r="O57" s="121">
        <v>84505</v>
      </c>
      <c r="P57" s="121"/>
      <c r="Q57" s="59" t="s">
        <v>187</v>
      </c>
    </row>
    <row r="58" spans="1:17" ht="15.75" customHeight="1">
      <c r="A58" s="73">
        <v>20</v>
      </c>
      <c r="B58" s="73">
        <v>20</v>
      </c>
      <c r="C58" s="29">
        <v>2171</v>
      </c>
      <c r="D58" s="48"/>
      <c r="E58" s="52">
        <v>35</v>
      </c>
      <c r="F58" s="29">
        <v>740</v>
      </c>
      <c r="G58" s="55"/>
      <c r="H58" s="55"/>
      <c r="I58" s="105" t="s">
        <v>258</v>
      </c>
      <c r="J58" s="105"/>
      <c r="K58" s="106" t="s">
        <v>199</v>
      </c>
      <c r="L58" s="106"/>
      <c r="M58" s="106"/>
      <c r="N58" s="106"/>
      <c r="O58" s="107">
        <v>305</v>
      </c>
      <c r="P58" s="107"/>
      <c r="Q58" s="54" t="s">
        <v>188</v>
      </c>
    </row>
    <row r="59" spans="1:17" ht="15.75" customHeight="1">
      <c r="A59" s="73">
        <v>23</v>
      </c>
      <c r="B59" s="73">
        <v>23</v>
      </c>
      <c r="C59" s="29">
        <v>2831</v>
      </c>
      <c r="D59" s="48"/>
      <c r="E59" s="52">
        <v>36</v>
      </c>
      <c r="F59" s="29">
        <v>1502</v>
      </c>
      <c r="G59" s="57"/>
      <c r="H59" s="57"/>
      <c r="I59" s="105" t="s">
        <v>189</v>
      </c>
      <c r="J59" s="105"/>
      <c r="K59" s="106" t="s">
        <v>199</v>
      </c>
      <c r="L59" s="106"/>
      <c r="M59" s="106"/>
      <c r="N59" s="106"/>
      <c r="O59" s="107">
        <v>117</v>
      </c>
      <c r="P59" s="107"/>
      <c r="Q59" s="54" t="s">
        <v>188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438</v>
      </c>
      <c r="J60" s="105"/>
      <c r="K60" s="108" t="s">
        <v>433</v>
      </c>
      <c r="L60" s="108"/>
      <c r="M60" s="108"/>
      <c r="N60" s="108"/>
      <c r="O60" s="110">
        <v>335</v>
      </c>
      <c r="P60" s="110"/>
      <c r="Q60" s="56" t="s">
        <v>202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34"/>
      <c r="J61" s="134"/>
      <c r="K61" s="135"/>
      <c r="L61" s="135"/>
      <c r="M61" s="135"/>
      <c r="N61" s="135"/>
      <c r="O61" s="136"/>
      <c r="P61" s="136"/>
      <c r="Q61" s="65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23"/>
      <c r="L62" s="123"/>
      <c r="M62" s="123"/>
      <c r="N62" s="123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08"/>
      <c r="L65" s="108"/>
      <c r="M65" s="108"/>
      <c r="N65" s="108"/>
      <c r="O65" s="109"/>
      <c r="P65" s="109"/>
      <c r="Q65" s="56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24"/>
      <c r="J66" s="124"/>
      <c r="K66" s="108"/>
      <c r="L66" s="108"/>
      <c r="M66" s="108"/>
      <c r="N66" s="108"/>
      <c r="O66" s="109"/>
      <c r="P66" s="109"/>
      <c r="Q66" s="56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24"/>
      <c r="J67" s="124"/>
      <c r="K67" s="108"/>
      <c r="L67" s="108"/>
      <c r="M67" s="108"/>
      <c r="N67" s="108"/>
      <c r="O67" s="109"/>
      <c r="P67" s="109"/>
      <c r="Q67" s="56"/>
    </row>
    <row r="68" spans="1:8" ht="16.5" customHeight="1">
      <c r="A68" s="73"/>
      <c r="B68" s="73"/>
      <c r="C68" s="29"/>
      <c r="D68" s="48"/>
      <c r="E68" s="52"/>
      <c r="F68" s="29"/>
      <c r="G68" s="58"/>
      <c r="H68" s="58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1" t="s">
        <v>210</v>
      </c>
      <c r="J69" s="111"/>
      <c r="K69" s="111"/>
      <c r="L69" s="111"/>
      <c r="M69" s="111"/>
      <c r="N69" s="111"/>
      <c r="O69" s="112">
        <f>O55+O57+O60+O61+O62+O63+O64+O65+O66+O67+O56+O58+O59</f>
        <v>102238</v>
      </c>
      <c r="P69" s="112"/>
      <c r="Q69" s="112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8"/>
      <c r="L70" s="118"/>
      <c r="M70" s="118"/>
      <c r="N70" s="118"/>
      <c r="O70" s="117"/>
      <c r="P70" s="117"/>
      <c r="Q70" s="21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122713</v>
      </c>
    </row>
  </sheetData>
  <sheetProtection selectLockedCells="1" selectUnlockedCells="1"/>
  <mergeCells count="194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0:B70"/>
    <mergeCell ref="I70:J70"/>
    <mergeCell ref="K70:N70"/>
    <mergeCell ref="O70:P70"/>
    <mergeCell ref="A71:B71"/>
    <mergeCell ref="A72:B72"/>
    <mergeCell ref="I72:N72"/>
    <mergeCell ref="O72:Q72"/>
    <mergeCell ref="A67:B67"/>
    <mergeCell ref="I67:J67"/>
    <mergeCell ref="K67:N67"/>
    <mergeCell ref="O67:P67"/>
    <mergeCell ref="A68:B68"/>
    <mergeCell ref="A69:B69"/>
    <mergeCell ref="I69:N69"/>
    <mergeCell ref="O69:Q69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E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439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440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441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122536.08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12767.4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122536.08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2179.8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19523</v>
      </c>
      <c r="I20" s="79" t="s">
        <v>150</v>
      </c>
      <c r="J20" s="79"/>
      <c r="K20" s="79"/>
      <c r="L20" s="79"/>
      <c r="M20" s="79"/>
      <c r="N20" s="79"/>
      <c r="O20" s="25"/>
      <c r="P20" s="26">
        <v>5449.56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9030.6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103013.08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12767.4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148019.72000000003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49824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-45006.64000000003</v>
      </c>
      <c r="I28" s="84" t="s">
        <v>160</v>
      </c>
      <c r="J28" s="84"/>
      <c r="K28" s="84"/>
      <c r="L28" s="84"/>
      <c r="M28" s="84"/>
      <c r="N28" s="84"/>
      <c r="O28" s="25"/>
      <c r="P28" s="26">
        <v>8874.96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21642.36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47126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44532.88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12751.48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2801.95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1128.56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77.83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439</v>
      </c>
      <c r="H50" s="94"/>
      <c r="O50" s="72" t="s">
        <v>439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7</v>
      </c>
      <c r="B55" s="73"/>
      <c r="C55" s="29">
        <v>3005</v>
      </c>
      <c r="D55" s="48"/>
      <c r="E55" s="52">
        <v>26</v>
      </c>
      <c r="F55" s="29">
        <v>1989</v>
      </c>
      <c r="I55" s="105" t="s">
        <v>442</v>
      </c>
      <c r="J55" s="105"/>
      <c r="K55" s="106" t="s">
        <v>443</v>
      </c>
      <c r="L55" s="106"/>
      <c r="M55" s="106"/>
      <c r="N55" s="106"/>
      <c r="O55" s="107">
        <v>4566</v>
      </c>
      <c r="P55" s="107"/>
      <c r="Q55" s="54" t="s">
        <v>187</v>
      </c>
    </row>
    <row r="56" spans="1:17" ht="15.75" customHeight="1">
      <c r="A56" s="73">
        <v>8</v>
      </c>
      <c r="B56" s="73">
        <v>8</v>
      </c>
      <c r="C56" s="29">
        <v>3392</v>
      </c>
      <c r="D56" s="48"/>
      <c r="E56" s="52">
        <v>29</v>
      </c>
      <c r="F56" s="29">
        <v>1641</v>
      </c>
      <c r="I56" s="105" t="s">
        <v>428</v>
      </c>
      <c r="J56" s="105"/>
      <c r="K56" s="123" t="s">
        <v>429</v>
      </c>
      <c r="L56" s="123"/>
      <c r="M56" s="123"/>
      <c r="N56" s="123"/>
      <c r="O56" s="109">
        <v>16500</v>
      </c>
      <c r="P56" s="109"/>
      <c r="Q56" s="56" t="s">
        <v>187</v>
      </c>
    </row>
    <row r="57" spans="1:17" ht="15.75" customHeight="1">
      <c r="A57" s="73">
        <v>13</v>
      </c>
      <c r="B57" s="73">
        <v>13</v>
      </c>
      <c r="C57" s="29">
        <v>1287</v>
      </c>
      <c r="D57" s="48"/>
      <c r="E57" s="52">
        <v>36</v>
      </c>
      <c r="F57" s="29">
        <v>5895</v>
      </c>
      <c r="I57" s="105" t="s">
        <v>444</v>
      </c>
      <c r="J57" s="105"/>
      <c r="K57" s="108" t="s">
        <v>386</v>
      </c>
      <c r="L57" s="108"/>
      <c r="M57" s="108"/>
      <c r="N57" s="108"/>
      <c r="O57" s="110">
        <v>23760</v>
      </c>
      <c r="P57" s="110"/>
      <c r="Q57" s="56" t="s">
        <v>191</v>
      </c>
    </row>
    <row r="58" spans="1:17" ht="15.75" customHeight="1">
      <c r="A58" s="73">
        <v>15</v>
      </c>
      <c r="B58" s="73">
        <v>15</v>
      </c>
      <c r="C58" s="29">
        <v>2314</v>
      </c>
      <c r="D58" s="48"/>
      <c r="E58" s="52"/>
      <c r="F58" s="29"/>
      <c r="G58" s="55"/>
      <c r="H58" s="55"/>
      <c r="I58" s="105" t="s">
        <v>183</v>
      </c>
      <c r="J58" s="105"/>
      <c r="K58" s="108" t="s">
        <v>184</v>
      </c>
      <c r="L58" s="108"/>
      <c r="M58" s="108"/>
      <c r="N58" s="108"/>
      <c r="O58" s="110">
        <v>2300</v>
      </c>
      <c r="P58" s="110"/>
      <c r="Q58" s="56" t="s">
        <v>191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24"/>
      <c r="J59" s="124"/>
      <c r="K59" s="135"/>
      <c r="L59" s="135"/>
      <c r="M59" s="135"/>
      <c r="N59" s="135"/>
      <c r="O59" s="136"/>
      <c r="P59" s="136"/>
      <c r="Q59" s="65"/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O55+O56+O57+O58+O59+O60+O61+O62+O63+O64</f>
        <v>47126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7"/>
      <c r="J67" s="137"/>
      <c r="K67" s="118"/>
      <c r="L67" s="118"/>
      <c r="M67" s="118"/>
      <c r="N67" s="118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9"/>
      <c r="J69" s="119"/>
      <c r="K69" s="119"/>
      <c r="L69" s="119"/>
      <c r="M69" s="119"/>
      <c r="N69" s="119"/>
      <c r="O69" s="120"/>
      <c r="P69" s="120"/>
      <c r="Q69" s="120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8"/>
      <c r="L70" s="118"/>
      <c r="M70" s="118"/>
      <c r="N70" s="118"/>
      <c r="O70" s="117"/>
      <c r="P70" s="117"/>
      <c r="Q70" s="21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19523</v>
      </c>
    </row>
  </sheetData>
  <sheetProtection selectLockedCells="1" selectUnlockedCells="1"/>
  <mergeCells count="190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8:B68"/>
    <mergeCell ref="A69:B69"/>
    <mergeCell ref="I69:N69"/>
    <mergeCell ref="O69:Q69"/>
    <mergeCell ref="A70:B70"/>
    <mergeCell ref="I70:J70"/>
    <mergeCell ref="K70:N70"/>
    <mergeCell ref="O70:P70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445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446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447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121393.32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12648.3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121393.32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2159.52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20289</v>
      </c>
      <c r="I20" s="79" t="s">
        <v>150</v>
      </c>
      <c r="J20" s="79"/>
      <c r="K20" s="79"/>
      <c r="L20" s="79"/>
      <c r="M20" s="79"/>
      <c r="N20" s="79"/>
      <c r="O20" s="25"/>
      <c r="P20" s="26">
        <v>5398.68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8946.36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101104.32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12648.36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139505.80000000002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49359.42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-38401.48000000001</v>
      </c>
      <c r="I28" s="84" t="s">
        <v>160</v>
      </c>
      <c r="J28" s="84"/>
      <c r="K28" s="84"/>
      <c r="L28" s="84"/>
      <c r="M28" s="84"/>
      <c r="N28" s="84"/>
      <c r="O28" s="25"/>
      <c r="P28" s="26">
        <v>8792.16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21440.52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39553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44127.78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12635.48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2776.46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1118.3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77.12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445</v>
      </c>
      <c r="H50" s="94"/>
      <c r="O50" s="72" t="s">
        <v>445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5</v>
      </c>
      <c r="B55" s="73"/>
      <c r="C55" s="29">
        <v>5428</v>
      </c>
      <c r="D55" s="48"/>
      <c r="E55" s="52">
        <v>25</v>
      </c>
      <c r="F55" s="29">
        <v>1433</v>
      </c>
      <c r="I55" s="105" t="s">
        <v>448</v>
      </c>
      <c r="J55" s="105"/>
      <c r="K55" s="123" t="s">
        <v>429</v>
      </c>
      <c r="L55" s="123"/>
      <c r="M55" s="123"/>
      <c r="N55" s="123"/>
      <c r="O55" s="109">
        <v>16500</v>
      </c>
      <c r="P55" s="109"/>
      <c r="Q55" s="56" t="s">
        <v>187</v>
      </c>
    </row>
    <row r="56" spans="1:17" ht="15.75" customHeight="1">
      <c r="A56" s="73">
        <v>15</v>
      </c>
      <c r="B56" s="73">
        <v>15</v>
      </c>
      <c r="C56" s="29">
        <v>2684</v>
      </c>
      <c r="D56" s="48"/>
      <c r="E56" s="52">
        <v>27</v>
      </c>
      <c r="F56" s="29">
        <v>1588</v>
      </c>
      <c r="I56" s="105" t="s">
        <v>183</v>
      </c>
      <c r="J56" s="105"/>
      <c r="K56" s="106" t="s">
        <v>184</v>
      </c>
      <c r="L56" s="106"/>
      <c r="M56" s="106"/>
      <c r="N56" s="106"/>
      <c r="O56" s="107">
        <v>1663</v>
      </c>
      <c r="P56" s="107"/>
      <c r="Q56" s="54" t="s">
        <v>188</v>
      </c>
    </row>
    <row r="57" spans="1:17" ht="15.75" customHeight="1">
      <c r="A57" s="73">
        <v>21</v>
      </c>
      <c r="B57" s="73">
        <v>21</v>
      </c>
      <c r="C57" s="29">
        <v>5873</v>
      </c>
      <c r="D57" s="48"/>
      <c r="E57" s="52">
        <v>32</v>
      </c>
      <c r="F57" s="29">
        <v>3283</v>
      </c>
      <c r="I57" s="105" t="s">
        <v>449</v>
      </c>
      <c r="J57" s="105"/>
      <c r="K57" s="108" t="s">
        <v>386</v>
      </c>
      <c r="L57" s="108"/>
      <c r="M57" s="108"/>
      <c r="N57" s="108"/>
      <c r="O57" s="110">
        <v>19269</v>
      </c>
      <c r="P57" s="110"/>
      <c r="Q57" s="56" t="s">
        <v>198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450</v>
      </c>
      <c r="J58" s="105"/>
      <c r="K58" s="108" t="s">
        <v>451</v>
      </c>
      <c r="L58" s="108"/>
      <c r="M58" s="108"/>
      <c r="N58" s="108"/>
      <c r="O58" s="110">
        <v>961</v>
      </c>
      <c r="P58" s="110"/>
      <c r="Q58" s="56" t="s">
        <v>202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05" t="s">
        <v>452</v>
      </c>
      <c r="J59" s="105"/>
      <c r="K59" s="123" t="s">
        <v>293</v>
      </c>
      <c r="L59" s="123"/>
      <c r="M59" s="123"/>
      <c r="N59" s="123"/>
      <c r="O59" s="109">
        <v>1160</v>
      </c>
      <c r="P59" s="109"/>
      <c r="Q59" s="56" t="s">
        <v>202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O55+O56+O57+O58+O59+O60+O61+O62+O63+O64</f>
        <v>39553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7"/>
      <c r="J67" s="137"/>
      <c r="K67" s="118"/>
      <c r="L67" s="118"/>
      <c r="M67" s="118"/>
      <c r="N67" s="118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9"/>
      <c r="J69" s="119"/>
      <c r="K69" s="119"/>
      <c r="L69" s="119"/>
      <c r="M69" s="119"/>
      <c r="N69" s="119"/>
      <c r="O69" s="120"/>
      <c r="P69" s="120"/>
      <c r="Q69" s="120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8"/>
      <c r="L70" s="118"/>
      <c r="M70" s="118"/>
      <c r="N70" s="118"/>
      <c r="O70" s="117"/>
      <c r="P70" s="117"/>
      <c r="Q70" s="21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20289</v>
      </c>
    </row>
  </sheetData>
  <sheetProtection selectLockedCells="1" selectUnlockedCells="1"/>
  <mergeCells count="190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8:B68"/>
    <mergeCell ref="A69:B69"/>
    <mergeCell ref="I69:N69"/>
    <mergeCell ref="O69:Q69"/>
    <mergeCell ref="A70:B70"/>
    <mergeCell ref="I70:J70"/>
    <mergeCell ref="K70:N70"/>
    <mergeCell ref="O70:P70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453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454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455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119343.84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12434.78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119343.84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2123.04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109355</v>
      </c>
      <c r="I20" s="79" t="s">
        <v>150</v>
      </c>
      <c r="J20" s="79"/>
      <c r="K20" s="79"/>
      <c r="L20" s="79"/>
      <c r="M20" s="79"/>
      <c r="N20" s="79"/>
      <c r="O20" s="25"/>
      <c r="P20" s="26">
        <v>5307.6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8795.4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9988.839999999997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12434.76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112892.36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48526.06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-102903.52</v>
      </c>
      <c r="I28" s="84" t="s">
        <v>160</v>
      </c>
      <c r="J28" s="84"/>
      <c r="K28" s="84"/>
      <c r="L28" s="84"/>
      <c r="M28" s="84"/>
      <c r="N28" s="84"/>
      <c r="O28" s="25"/>
      <c r="P28" s="26">
        <v>8643.72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21078.48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14627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43382.82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12422.17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2729.59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1099.42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75.82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828.06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453</v>
      </c>
      <c r="H50" s="94"/>
      <c r="O50" s="72" t="s">
        <v>453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</v>
      </c>
      <c r="B55" s="73"/>
      <c r="C55" s="29">
        <v>39172</v>
      </c>
      <c r="D55" s="48"/>
      <c r="E55" s="52">
        <v>21</v>
      </c>
      <c r="F55" s="29">
        <v>2359</v>
      </c>
      <c r="I55" s="105" t="s">
        <v>258</v>
      </c>
      <c r="J55" s="105"/>
      <c r="K55" s="106" t="s">
        <v>199</v>
      </c>
      <c r="L55" s="106"/>
      <c r="M55" s="106"/>
      <c r="N55" s="106"/>
      <c r="O55" s="107">
        <v>244</v>
      </c>
      <c r="P55" s="107"/>
      <c r="Q55" s="54" t="s">
        <v>188</v>
      </c>
    </row>
    <row r="56" spans="1:17" ht="15.75" customHeight="1">
      <c r="A56" s="73">
        <v>4</v>
      </c>
      <c r="B56" s="73">
        <v>4</v>
      </c>
      <c r="C56" s="29">
        <v>1139</v>
      </c>
      <c r="D56" s="48"/>
      <c r="E56" s="52">
        <v>24</v>
      </c>
      <c r="F56" s="29">
        <v>19009</v>
      </c>
      <c r="I56" s="105" t="s">
        <v>408</v>
      </c>
      <c r="J56" s="105"/>
      <c r="K56" s="123" t="s">
        <v>386</v>
      </c>
      <c r="L56" s="123"/>
      <c r="M56" s="123"/>
      <c r="N56" s="123"/>
      <c r="O56" s="110">
        <v>12737</v>
      </c>
      <c r="P56" s="110"/>
      <c r="Q56" s="59" t="s">
        <v>194</v>
      </c>
    </row>
    <row r="57" spans="1:17" ht="15.75" customHeight="1">
      <c r="A57" s="73">
        <v>16</v>
      </c>
      <c r="B57" s="73">
        <v>16</v>
      </c>
      <c r="C57" s="29">
        <v>1786</v>
      </c>
      <c r="D57" s="48"/>
      <c r="E57" s="52">
        <v>29</v>
      </c>
      <c r="F57" s="29">
        <v>2994</v>
      </c>
      <c r="I57" s="105" t="s">
        <v>183</v>
      </c>
      <c r="J57" s="105"/>
      <c r="K57" s="106" t="s">
        <v>184</v>
      </c>
      <c r="L57" s="106"/>
      <c r="M57" s="106"/>
      <c r="N57" s="106"/>
      <c r="O57" s="109">
        <v>1646</v>
      </c>
      <c r="P57" s="109"/>
      <c r="Q57" s="59" t="s">
        <v>198</v>
      </c>
    </row>
    <row r="58" spans="1:17" ht="15.75" customHeight="1">
      <c r="A58" s="73">
        <v>17</v>
      </c>
      <c r="B58" s="73">
        <v>17</v>
      </c>
      <c r="C58" s="29">
        <v>42896</v>
      </c>
      <c r="D58" s="48"/>
      <c r="E58" s="52"/>
      <c r="F58" s="29"/>
      <c r="G58" s="55"/>
      <c r="H58" s="55"/>
      <c r="I58" s="134"/>
      <c r="J58" s="134"/>
      <c r="K58" s="108"/>
      <c r="L58" s="108"/>
      <c r="M58" s="108"/>
      <c r="N58" s="108"/>
      <c r="O58" s="110"/>
      <c r="P58" s="110"/>
      <c r="Q58" s="56"/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34"/>
      <c r="J59" s="134"/>
      <c r="K59" s="108"/>
      <c r="L59" s="108"/>
      <c r="M59" s="108"/>
      <c r="N59" s="108"/>
      <c r="O59" s="110"/>
      <c r="P59" s="110"/>
      <c r="Q59" s="56"/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23"/>
      <c r="L60" s="123"/>
      <c r="M60" s="123"/>
      <c r="N60" s="123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08"/>
      <c r="L65" s="108"/>
      <c r="M65" s="108"/>
      <c r="N65" s="108"/>
      <c r="O65" s="109"/>
      <c r="P65" s="109"/>
      <c r="Q65" s="56"/>
    </row>
    <row r="66" spans="1:8" ht="15.75" customHeight="1">
      <c r="A66" s="73"/>
      <c r="B66" s="73"/>
      <c r="C66" s="29"/>
      <c r="D66" s="48"/>
      <c r="E66" s="52"/>
      <c r="F66" s="29"/>
      <c r="G66" s="58"/>
      <c r="H66" s="58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11" t="s">
        <v>210</v>
      </c>
      <c r="J67" s="111"/>
      <c r="K67" s="111"/>
      <c r="L67" s="111"/>
      <c r="M67" s="111"/>
      <c r="N67" s="111"/>
      <c r="O67" s="112">
        <f>O56+O58+O59+O60+O61+O62+O63+O64+O65+O57+O55</f>
        <v>14627</v>
      </c>
      <c r="P67" s="112"/>
      <c r="Q67" s="11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9"/>
      <c r="J69" s="119"/>
      <c r="K69" s="119"/>
      <c r="L69" s="119"/>
      <c r="M69" s="119"/>
      <c r="N69" s="119"/>
      <c r="O69" s="120"/>
      <c r="P69" s="120"/>
      <c r="Q69" s="120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18"/>
      <c r="L70" s="118"/>
      <c r="M70" s="118"/>
      <c r="N70" s="118"/>
      <c r="O70" s="117"/>
      <c r="P70" s="117"/>
      <c r="Q70" s="21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109355</v>
      </c>
    </row>
  </sheetData>
  <sheetProtection selectLockedCells="1" selectUnlockedCells="1"/>
  <mergeCells count="190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8:B68"/>
    <mergeCell ref="A69:B69"/>
    <mergeCell ref="I69:N69"/>
    <mergeCell ref="O69:Q69"/>
    <mergeCell ref="A70:B70"/>
    <mergeCell ref="I70:J70"/>
    <mergeCell ref="K70:N70"/>
    <mergeCell ref="O70:P70"/>
    <mergeCell ref="A65:B65"/>
    <mergeCell ref="I65:J65"/>
    <mergeCell ref="K65:N65"/>
    <mergeCell ref="O65:P65"/>
    <mergeCell ref="A66:B66"/>
    <mergeCell ref="A67:B67"/>
    <mergeCell ref="I67:N67"/>
    <mergeCell ref="O67:Q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456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457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458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190683.84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19867.98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190683.84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3392.04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24156</v>
      </c>
      <c r="I20" s="79" t="s">
        <v>150</v>
      </c>
      <c r="J20" s="79"/>
      <c r="K20" s="79"/>
      <c r="L20" s="79"/>
      <c r="M20" s="79"/>
      <c r="N20" s="79"/>
      <c r="O20" s="25"/>
      <c r="P20" s="26">
        <v>8480.28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14052.96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166527.84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19867.92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211471.24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77533.38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-44943.399999999994</v>
      </c>
      <c r="I28" s="84" t="s">
        <v>160</v>
      </c>
      <c r="J28" s="84"/>
      <c r="K28" s="84"/>
      <c r="L28" s="84"/>
      <c r="M28" s="84"/>
      <c r="N28" s="84"/>
      <c r="O28" s="25"/>
      <c r="P28" s="26">
        <v>13810.68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33678.6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54466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69315.7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19847.75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4361.26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1756.62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121.15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456</v>
      </c>
      <c r="H50" s="94"/>
      <c r="O50" s="72" t="s">
        <v>456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4</v>
      </c>
      <c r="B55" s="73"/>
      <c r="C55" s="29">
        <v>3868</v>
      </c>
      <c r="D55" s="48"/>
      <c r="E55" s="52">
        <v>25</v>
      </c>
      <c r="F55" s="29">
        <v>17689</v>
      </c>
      <c r="I55" s="105" t="s">
        <v>189</v>
      </c>
      <c r="J55" s="105"/>
      <c r="K55" s="106" t="s">
        <v>199</v>
      </c>
      <c r="L55" s="106"/>
      <c r="M55" s="106"/>
      <c r="N55" s="106"/>
      <c r="O55" s="110">
        <v>2271</v>
      </c>
      <c r="P55" s="110"/>
      <c r="Q55" s="59" t="s">
        <v>191</v>
      </c>
    </row>
    <row r="56" spans="1:17" ht="15.75" customHeight="1">
      <c r="A56" s="73">
        <v>18</v>
      </c>
      <c r="B56" s="73">
        <v>18</v>
      </c>
      <c r="C56" s="29">
        <v>2599</v>
      </c>
      <c r="D56" s="48"/>
      <c r="E56" s="52"/>
      <c r="F56" s="29"/>
      <c r="I56" s="105" t="s">
        <v>408</v>
      </c>
      <c r="J56" s="105"/>
      <c r="K56" s="123" t="s">
        <v>459</v>
      </c>
      <c r="L56" s="123"/>
      <c r="M56" s="123"/>
      <c r="N56" s="123"/>
      <c r="O56" s="110">
        <v>2839</v>
      </c>
      <c r="P56" s="110"/>
      <c r="Q56" s="59" t="s">
        <v>194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183</v>
      </c>
      <c r="J57" s="105"/>
      <c r="K57" s="106" t="s">
        <v>184</v>
      </c>
      <c r="L57" s="106"/>
      <c r="M57" s="106"/>
      <c r="N57" s="106"/>
      <c r="O57" s="109">
        <v>3312</v>
      </c>
      <c r="P57" s="109"/>
      <c r="Q57" s="59" t="s">
        <v>198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189</v>
      </c>
      <c r="J58" s="105"/>
      <c r="K58" s="106" t="s">
        <v>199</v>
      </c>
      <c r="L58" s="106"/>
      <c r="M58" s="106"/>
      <c r="N58" s="106"/>
      <c r="O58" s="110">
        <v>148</v>
      </c>
      <c r="P58" s="110"/>
      <c r="Q58" s="59" t="s">
        <v>202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22"/>
      <c r="J59" s="122"/>
      <c r="K59" s="106" t="s">
        <v>460</v>
      </c>
      <c r="L59" s="106"/>
      <c r="M59" s="106"/>
      <c r="N59" s="106"/>
      <c r="O59" s="109">
        <v>44840</v>
      </c>
      <c r="P59" s="109"/>
      <c r="Q59" s="56" t="s">
        <v>204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237</v>
      </c>
      <c r="J60" s="105"/>
      <c r="K60" s="108" t="s">
        <v>238</v>
      </c>
      <c r="L60" s="108"/>
      <c r="M60" s="108"/>
      <c r="N60" s="108"/>
      <c r="O60" s="110">
        <v>1056</v>
      </c>
      <c r="P60" s="110"/>
      <c r="Q60" s="59" t="s">
        <v>205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34"/>
      <c r="J61" s="134"/>
      <c r="K61" s="108"/>
      <c r="L61" s="108"/>
      <c r="M61" s="108"/>
      <c r="N61" s="108"/>
      <c r="O61" s="110"/>
      <c r="P61" s="110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34"/>
      <c r="J62" s="134"/>
      <c r="K62" s="108"/>
      <c r="L62" s="108"/>
      <c r="M62" s="108"/>
      <c r="N62" s="108"/>
      <c r="O62" s="110"/>
      <c r="P62" s="110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23"/>
      <c r="L63" s="123"/>
      <c r="M63" s="123"/>
      <c r="N63" s="123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08"/>
      <c r="L65" s="108"/>
      <c r="M65" s="108"/>
      <c r="N65" s="108"/>
      <c r="O65" s="109"/>
      <c r="P65" s="109"/>
      <c r="Q65" s="56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24"/>
      <c r="J66" s="124"/>
      <c r="K66" s="108"/>
      <c r="L66" s="108"/>
      <c r="M66" s="108"/>
      <c r="N66" s="108"/>
      <c r="O66" s="109"/>
      <c r="P66" s="109"/>
      <c r="Q66" s="56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24"/>
      <c r="J67" s="124"/>
      <c r="K67" s="108"/>
      <c r="L67" s="108"/>
      <c r="M67" s="108"/>
      <c r="N67" s="108"/>
      <c r="O67" s="109"/>
      <c r="P67" s="109"/>
      <c r="Q67" s="56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24"/>
      <c r="J68" s="124"/>
      <c r="K68" s="108"/>
      <c r="L68" s="108"/>
      <c r="M68" s="108"/>
      <c r="N68" s="108"/>
      <c r="O68" s="109"/>
      <c r="P68" s="109"/>
      <c r="Q68" s="56"/>
    </row>
    <row r="69" spans="1:8" ht="15.75" customHeight="1">
      <c r="A69" s="73"/>
      <c r="B69" s="73"/>
      <c r="C69" s="29"/>
      <c r="D69" s="48"/>
      <c r="E69" s="52"/>
      <c r="F69" s="29"/>
      <c r="G69" s="58"/>
      <c r="H69" s="58"/>
    </row>
    <row r="70" spans="1:17" ht="15.75" customHeight="1">
      <c r="A70" s="73"/>
      <c r="B70" s="73"/>
      <c r="C70" s="29"/>
      <c r="D70" s="48"/>
      <c r="E70" s="52"/>
      <c r="F70" s="29"/>
      <c r="I70" s="111" t="s">
        <v>210</v>
      </c>
      <c r="J70" s="111"/>
      <c r="K70" s="111"/>
      <c r="L70" s="111"/>
      <c r="M70" s="111"/>
      <c r="N70" s="111"/>
      <c r="O70" s="112">
        <f>O56+O60+O61+O62+O63+O64+O65+O66+O67+O68+O57+O59+O55+O58</f>
        <v>54466</v>
      </c>
      <c r="P70" s="112"/>
      <c r="Q70" s="112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24156</v>
      </c>
    </row>
  </sheetData>
  <sheetProtection selectLockedCells="1" selectUnlockedCells="1"/>
  <mergeCells count="194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69:B69"/>
    <mergeCell ref="A70:B70"/>
    <mergeCell ref="I70:N70"/>
    <mergeCell ref="O70:Q70"/>
    <mergeCell ref="A71:B71"/>
    <mergeCell ref="A72:B72"/>
    <mergeCell ref="I72:N72"/>
    <mergeCell ref="O72:Q72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461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462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463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118682.76000000001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12365.9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118682.76000000001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2111.28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50566</v>
      </c>
      <c r="I20" s="79" t="s">
        <v>150</v>
      </c>
      <c r="J20" s="79"/>
      <c r="K20" s="79"/>
      <c r="L20" s="79"/>
      <c r="M20" s="79"/>
      <c r="N20" s="79"/>
      <c r="O20" s="25"/>
      <c r="P20" s="26">
        <v>5278.2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8746.68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68116.76000000001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12365.88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101240.04000000001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48257.26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-33123.28</v>
      </c>
      <c r="I28" s="84" t="s">
        <v>160</v>
      </c>
      <c r="J28" s="84"/>
      <c r="K28" s="84"/>
      <c r="L28" s="84"/>
      <c r="M28" s="84"/>
      <c r="N28" s="84"/>
      <c r="O28" s="25"/>
      <c r="P28" s="26">
        <v>8595.84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20961.72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3519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43142.51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12353.36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2714.47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1093.33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75.4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1830.02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461</v>
      </c>
      <c r="H50" s="94"/>
      <c r="O50" s="72" t="s">
        <v>461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2</v>
      </c>
      <c r="B55" s="73"/>
      <c r="C55" s="29">
        <v>2700</v>
      </c>
      <c r="D55" s="48"/>
      <c r="E55" s="52">
        <v>12</v>
      </c>
      <c r="F55" s="29">
        <v>5282</v>
      </c>
      <c r="I55" s="105" t="s">
        <v>183</v>
      </c>
      <c r="J55" s="105"/>
      <c r="K55" s="106" t="s">
        <v>184</v>
      </c>
      <c r="L55" s="106"/>
      <c r="M55" s="106"/>
      <c r="N55" s="106"/>
      <c r="O55" s="110">
        <v>1873</v>
      </c>
      <c r="P55" s="110"/>
      <c r="Q55" s="59" t="s">
        <v>191</v>
      </c>
    </row>
    <row r="56" spans="1:17" ht="15.75" customHeight="1">
      <c r="A56" s="73">
        <v>4</v>
      </c>
      <c r="B56" s="73">
        <v>4</v>
      </c>
      <c r="C56" s="29">
        <v>36571</v>
      </c>
      <c r="D56" s="48"/>
      <c r="E56" s="52">
        <v>20</v>
      </c>
      <c r="F56" s="29">
        <v>2145</v>
      </c>
      <c r="I56" s="105" t="s">
        <v>183</v>
      </c>
      <c r="J56" s="105"/>
      <c r="K56" s="106" t="s">
        <v>184</v>
      </c>
      <c r="L56" s="106"/>
      <c r="M56" s="106"/>
      <c r="N56" s="106"/>
      <c r="O56" s="109">
        <v>1646</v>
      </c>
      <c r="P56" s="109"/>
      <c r="Q56" s="59" t="s">
        <v>198</v>
      </c>
    </row>
    <row r="57" spans="1:17" ht="15.75" customHeight="1">
      <c r="A57" s="73">
        <v>8</v>
      </c>
      <c r="B57" s="73">
        <v>8</v>
      </c>
      <c r="C57" s="29">
        <v>3868</v>
      </c>
      <c r="D57" s="48"/>
      <c r="E57" s="52"/>
      <c r="F57" s="29"/>
      <c r="I57" s="134"/>
      <c r="J57" s="134"/>
      <c r="K57" s="108"/>
      <c r="L57" s="108"/>
      <c r="M57" s="108"/>
      <c r="N57" s="108"/>
      <c r="O57" s="110"/>
      <c r="P57" s="110"/>
      <c r="Q57" s="56"/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34"/>
      <c r="J58" s="134"/>
      <c r="K58" s="108"/>
      <c r="L58" s="108"/>
      <c r="M58" s="108"/>
      <c r="N58" s="108"/>
      <c r="O58" s="110"/>
      <c r="P58" s="110"/>
      <c r="Q58" s="56"/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24"/>
      <c r="J59" s="124"/>
      <c r="K59" s="123"/>
      <c r="L59" s="123"/>
      <c r="M59" s="123"/>
      <c r="N59" s="123"/>
      <c r="O59" s="109"/>
      <c r="P59" s="109"/>
      <c r="Q59" s="56"/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O55+O56+O57+O58+O59+O60+O61+O62+O63+O64</f>
        <v>3519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7"/>
      <c r="J67" s="137"/>
      <c r="K67" s="118"/>
      <c r="L67" s="118"/>
      <c r="M67" s="118"/>
      <c r="N67" s="118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7"/>
      <c r="J68" s="137"/>
      <c r="K68" s="118"/>
      <c r="L68" s="118"/>
      <c r="M68" s="118"/>
      <c r="N68" s="118"/>
      <c r="O68" s="116"/>
      <c r="P68" s="116"/>
      <c r="Q68" s="6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5.75" customHeight="1">
      <c r="A70" s="73"/>
      <c r="B70" s="73"/>
      <c r="C70" s="29"/>
      <c r="D70" s="48"/>
      <c r="E70" s="52"/>
      <c r="F70" s="29"/>
      <c r="I70" s="119"/>
      <c r="J70" s="119"/>
      <c r="K70" s="119"/>
      <c r="L70" s="119"/>
      <c r="M70" s="119"/>
      <c r="N70" s="119"/>
      <c r="O70" s="120"/>
      <c r="P70" s="120"/>
      <c r="Q70" s="120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50566</v>
      </c>
    </row>
  </sheetData>
  <sheetProtection selectLockedCells="1" selectUnlockedCells="1"/>
  <mergeCells count="190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8:B68"/>
    <mergeCell ref="I68:J68"/>
    <mergeCell ref="K68:N68"/>
    <mergeCell ref="O68:P68"/>
    <mergeCell ref="A69:B69"/>
    <mergeCell ref="A70:B70"/>
    <mergeCell ref="I70:N70"/>
    <mergeCell ref="O70:Q70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:H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223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224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225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540893.3999999999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52864.38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33523.8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540893.3999999999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9025.68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115471</v>
      </c>
      <c r="I20" s="79" t="s">
        <v>150</v>
      </c>
      <c r="J20" s="79"/>
      <c r="K20" s="79"/>
      <c r="L20" s="79"/>
      <c r="M20" s="79"/>
      <c r="N20" s="79"/>
      <c r="O20" s="25"/>
      <c r="P20" s="26">
        <v>22564.08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37391.88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425422.3999999999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52864.44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155</v>
      </c>
      <c r="B25" s="33"/>
      <c r="C25" s="34" t="s">
        <v>156</v>
      </c>
      <c r="D25" s="34"/>
      <c r="E25" s="34"/>
      <c r="F25" s="34"/>
      <c r="G25" s="32"/>
      <c r="H25" s="32">
        <f>H17+P32-P31</f>
        <v>517093.4299999999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206300.22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-91671.02999999997</v>
      </c>
      <c r="I28" s="84" t="s">
        <v>160</v>
      </c>
      <c r="J28" s="84"/>
      <c r="K28" s="84"/>
      <c r="L28" s="84"/>
      <c r="M28" s="84"/>
      <c r="N28" s="84"/>
      <c r="O28" s="25"/>
      <c r="P28" s="26">
        <v>36747.24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89611.68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65811.71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184434.49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52810.69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11604.38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4673.99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322.34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223</v>
      </c>
      <c r="H50" s="94"/>
      <c r="O50" s="94" t="s">
        <v>223</v>
      </c>
      <c r="P50" s="94"/>
      <c r="Q50" s="94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3</v>
      </c>
      <c r="B55" s="73"/>
      <c r="C55" s="29">
        <v>2372</v>
      </c>
      <c r="D55" s="48"/>
      <c r="E55" s="52">
        <v>54</v>
      </c>
      <c r="F55" s="29">
        <v>3138</v>
      </c>
      <c r="I55" s="105" t="s">
        <v>217</v>
      </c>
      <c r="J55" s="105"/>
      <c r="K55" s="108" t="s">
        <v>218</v>
      </c>
      <c r="L55" s="108"/>
      <c r="M55" s="108"/>
      <c r="N55" s="108"/>
      <c r="O55" s="110">
        <v>5615</v>
      </c>
      <c r="P55" s="110"/>
      <c r="Q55" s="56" t="s">
        <v>185</v>
      </c>
    </row>
    <row r="56" spans="1:17" ht="15.75" customHeight="1">
      <c r="A56" s="73">
        <v>8</v>
      </c>
      <c r="B56" s="73">
        <v>8</v>
      </c>
      <c r="C56" s="29">
        <v>10901</v>
      </c>
      <c r="D56" s="48"/>
      <c r="E56" s="52">
        <v>59</v>
      </c>
      <c r="F56" s="29">
        <v>6948</v>
      </c>
      <c r="I56" s="105" t="s">
        <v>226</v>
      </c>
      <c r="J56" s="105"/>
      <c r="K56" s="106" t="s">
        <v>227</v>
      </c>
      <c r="L56" s="106"/>
      <c r="M56" s="106"/>
      <c r="N56" s="106"/>
      <c r="O56" s="107">
        <v>2996</v>
      </c>
      <c r="P56" s="107"/>
      <c r="Q56" s="54" t="s">
        <v>185</v>
      </c>
    </row>
    <row r="57" spans="1:17" ht="15.75" customHeight="1">
      <c r="A57" s="73">
        <v>9</v>
      </c>
      <c r="B57" s="73">
        <v>9</v>
      </c>
      <c r="C57" s="29">
        <v>9922</v>
      </c>
      <c r="D57" s="48"/>
      <c r="E57" s="52">
        <v>66</v>
      </c>
      <c r="F57" s="29">
        <v>3120</v>
      </c>
      <c r="I57" s="105" t="s">
        <v>228</v>
      </c>
      <c r="J57" s="105"/>
      <c r="K57" s="106" t="s">
        <v>229</v>
      </c>
      <c r="L57" s="106"/>
      <c r="M57" s="106"/>
      <c r="N57" s="106"/>
      <c r="O57" s="107">
        <v>4508</v>
      </c>
      <c r="P57" s="107"/>
      <c r="Q57" s="59" t="s">
        <v>186</v>
      </c>
    </row>
    <row r="58" spans="1:17" ht="15.75" customHeight="1">
      <c r="A58" s="73">
        <v>11</v>
      </c>
      <c r="B58" s="73">
        <v>11</v>
      </c>
      <c r="C58" s="29">
        <v>3298</v>
      </c>
      <c r="D58" s="48"/>
      <c r="E58" s="52">
        <v>78</v>
      </c>
      <c r="F58" s="29">
        <v>7484</v>
      </c>
      <c r="G58" s="55"/>
      <c r="H58" s="55"/>
      <c r="I58" s="105" t="s">
        <v>189</v>
      </c>
      <c r="J58" s="105"/>
      <c r="K58" s="106" t="s">
        <v>199</v>
      </c>
      <c r="L58" s="106"/>
      <c r="M58" s="106"/>
      <c r="N58" s="106"/>
      <c r="O58" s="107">
        <v>1168</v>
      </c>
      <c r="P58" s="107"/>
      <c r="Q58" s="54" t="s">
        <v>194</v>
      </c>
    </row>
    <row r="59" spans="1:17" ht="15.75" customHeight="1">
      <c r="A59" s="73">
        <v>12</v>
      </c>
      <c r="B59" s="73">
        <v>12</v>
      </c>
      <c r="C59" s="29">
        <v>1437</v>
      </c>
      <c r="D59" s="48"/>
      <c r="E59" s="52">
        <v>79</v>
      </c>
      <c r="F59" s="29">
        <v>3717</v>
      </c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4954</v>
      </c>
      <c r="P59" s="109"/>
      <c r="Q59" s="56" t="s">
        <v>198</v>
      </c>
    </row>
    <row r="60" spans="1:17" ht="15.75" customHeight="1">
      <c r="A60" s="73">
        <v>17</v>
      </c>
      <c r="B60" s="73">
        <v>17</v>
      </c>
      <c r="C60" s="29">
        <v>6322</v>
      </c>
      <c r="D60" s="48"/>
      <c r="E60" s="52">
        <v>80</v>
      </c>
      <c r="F60" s="29">
        <v>3302</v>
      </c>
      <c r="G60" s="58"/>
      <c r="H60" s="58"/>
      <c r="I60" s="105" t="s">
        <v>189</v>
      </c>
      <c r="J60" s="105"/>
      <c r="K60" s="106" t="s">
        <v>199</v>
      </c>
      <c r="L60" s="106"/>
      <c r="M60" s="106"/>
      <c r="N60" s="106"/>
      <c r="O60" s="121">
        <v>1216</v>
      </c>
      <c r="P60" s="121"/>
      <c r="Q60" s="54" t="s">
        <v>198</v>
      </c>
    </row>
    <row r="61" spans="1:17" ht="15.75" customHeight="1">
      <c r="A61" s="73">
        <v>21</v>
      </c>
      <c r="B61" s="73">
        <v>21</v>
      </c>
      <c r="C61" s="29">
        <v>7758</v>
      </c>
      <c r="D61" s="48"/>
      <c r="E61" s="52">
        <v>81</v>
      </c>
      <c r="F61" s="29">
        <v>4161</v>
      </c>
      <c r="G61" s="58"/>
      <c r="H61" s="58"/>
      <c r="I61" s="122"/>
      <c r="J61" s="122"/>
      <c r="K61" s="106" t="s">
        <v>230</v>
      </c>
      <c r="L61" s="106"/>
      <c r="M61" s="106"/>
      <c r="N61" s="106"/>
      <c r="O61" s="109">
        <v>25270.71</v>
      </c>
      <c r="P61" s="109"/>
      <c r="Q61" s="56" t="s">
        <v>204</v>
      </c>
    </row>
    <row r="62" spans="1:17" ht="15.75" customHeight="1">
      <c r="A62" s="73">
        <v>25</v>
      </c>
      <c r="B62" s="73">
        <v>25</v>
      </c>
      <c r="C62" s="29">
        <v>4235</v>
      </c>
      <c r="D62" s="48"/>
      <c r="E62" s="52">
        <v>82</v>
      </c>
      <c r="F62" s="29">
        <v>2245</v>
      </c>
      <c r="G62" s="58"/>
      <c r="H62" s="58"/>
      <c r="I62" s="105" t="s">
        <v>195</v>
      </c>
      <c r="J62" s="105"/>
      <c r="K62" s="108" t="s">
        <v>231</v>
      </c>
      <c r="L62" s="108"/>
      <c r="M62" s="108"/>
      <c r="N62" s="108"/>
      <c r="O62" s="109">
        <v>311</v>
      </c>
      <c r="P62" s="109"/>
      <c r="Q62" s="56" t="s">
        <v>204</v>
      </c>
    </row>
    <row r="63" spans="1:17" ht="15.75" customHeight="1">
      <c r="A63" s="73">
        <v>42</v>
      </c>
      <c r="B63" s="73">
        <v>42</v>
      </c>
      <c r="C63" s="29">
        <v>2876</v>
      </c>
      <c r="D63" s="48"/>
      <c r="E63" s="52">
        <v>83</v>
      </c>
      <c r="F63" s="29">
        <v>2442</v>
      </c>
      <c r="G63" s="58"/>
      <c r="H63" s="58"/>
      <c r="I63" s="105" t="s">
        <v>232</v>
      </c>
      <c r="J63" s="105"/>
      <c r="K63" s="123" t="s">
        <v>201</v>
      </c>
      <c r="L63" s="123"/>
      <c r="M63" s="123"/>
      <c r="N63" s="123"/>
      <c r="O63" s="109">
        <v>2380</v>
      </c>
      <c r="P63" s="109"/>
      <c r="Q63" s="56" t="s">
        <v>204</v>
      </c>
    </row>
    <row r="64" spans="1:17" ht="15.75" customHeight="1">
      <c r="A64" s="73">
        <v>50</v>
      </c>
      <c r="B64" s="73">
        <v>50</v>
      </c>
      <c r="C64" s="29">
        <v>2925</v>
      </c>
      <c r="D64" s="48"/>
      <c r="E64" s="52">
        <v>87</v>
      </c>
      <c r="F64" s="29">
        <v>3047</v>
      </c>
      <c r="G64" s="58"/>
      <c r="H64" s="58"/>
      <c r="I64" s="105" t="s">
        <v>189</v>
      </c>
      <c r="J64" s="105"/>
      <c r="K64" s="106" t="s">
        <v>199</v>
      </c>
      <c r="L64" s="106"/>
      <c r="M64" s="106"/>
      <c r="N64" s="106"/>
      <c r="O64" s="109">
        <v>323</v>
      </c>
      <c r="P64" s="109"/>
      <c r="Q64" s="59" t="s">
        <v>205</v>
      </c>
    </row>
    <row r="65" spans="1:17" ht="15.75" customHeight="1">
      <c r="A65" s="73">
        <v>53</v>
      </c>
      <c r="B65" s="73">
        <v>53</v>
      </c>
      <c r="C65" s="29">
        <v>11926</v>
      </c>
      <c r="D65" s="48"/>
      <c r="E65" s="52">
        <v>90</v>
      </c>
      <c r="F65" s="29">
        <v>11895</v>
      </c>
      <c r="G65" s="58"/>
      <c r="H65" s="58"/>
      <c r="I65" s="105" t="s">
        <v>189</v>
      </c>
      <c r="J65" s="105"/>
      <c r="K65" s="106" t="s">
        <v>199</v>
      </c>
      <c r="L65" s="106"/>
      <c r="M65" s="106"/>
      <c r="N65" s="106"/>
      <c r="O65" s="109">
        <v>3721</v>
      </c>
      <c r="P65" s="109"/>
      <c r="Q65" s="59" t="s">
        <v>206</v>
      </c>
    </row>
    <row r="66" spans="1:17" ht="15.75" customHeight="1">
      <c r="A66" s="104"/>
      <c r="B66" s="104"/>
      <c r="C66" s="29"/>
      <c r="D66" s="48"/>
      <c r="E66" s="52"/>
      <c r="F66" s="29"/>
      <c r="G66" s="58"/>
      <c r="H66" s="58"/>
      <c r="I66" s="124"/>
      <c r="J66" s="124"/>
      <c r="K66" s="108" t="s">
        <v>233</v>
      </c>
      <c r="L66" s="108"/>
      <c r="M66" s="108"/>
      <c r="N66" s="108"/>
      <c r="O66" s="109">
        <v>2780</v>
      </c>
      <c r="P66" s="109"/>
      <c r="Q66" s="59" t="s">
        <v>206</v>
      </c>
    </row>
    <row r="67" spans="1:17" ht="15.75" customHeight="1">
      <c r="A67" s="104"/>
      <c r="B67" s="104"/>
      <c r="C67" s="29"/>
      <c r="D67" s="48"/>
      <c r="E67" s="52"/>
      <c r="F67" s="29"/>
      <c r="G67" s="58"/>
      <c r="H67" s="58"/>
      <c r="I67" s="105" t="s">
        <v>183</v>
      </c>
      <c r="J67" s="105"/>
      <c r="K67" s="106" t="s">
        <v>184</v>
      </c>
      <c r="L67" s="106"/>
      <c r="M67" s="106"/>
      <c r="N67" s="106"/>
      <c r="O67" s="109">
        <v>10569</v>
      </c>
      <c r="P67" s="109"/>
      <c r="Q67" s="56" t="s">
        <v>206</v>
      </c>
    </row>
    <row r="68" spans="1:17" ht="15.75">
      <c r="A68" s="104"/>
      <c r="B68" s="104"/>
      <c r="C68" s="29"/>
      <c r="D68" s="48"/>
      <c r="E68" s="52"/>
      <c r="F68" s="29"/>
      <c r="G68" s="58"/>
      <c r="H68" s="58"/>
      <c r="I68" s="124"/>
      <c r="J68" s="124"/>
      <c r="K68" s="108"/>
      <c r="L68" s="108"/>
      <c r="M68" s="108"/>
      <c r="N68" s="108"/>
      <c r="O68" s="109"/>
      <c r="P68" s="109"/>
      <c r="Q68" s="56"/>
    </row>
    <row r="69" spans="1:8" ht="15.75" customHeight="1">
      <c r="A69" s="104"/>
      <c r="B69" s="104"/>
      <c r="C69" s="29"/>
      <c r="D69" s="48"/>
      <c r="E69" s="52"/>
      <c r="F69" s="29"/>
      <c r="G69" s="58"/>
      <c r="H69" s="58"/>
    </row>
    <row r="70" spans="1:17" ht="15.75" customHeight="1">
      <c r="A70" s="104"/>
      <c r="B70" s="104"/>
      <c r="C70" s="29"/>
      <c r="D70" s="48"/>
      <c r="E70" s="52"/>
      <c r="F70" s="29"/>
      <c r="I70" s="111" t="s">
        <v>210</v>
      </c>
      <c r="J70" s="111"/>
      <c r="K70" s="111"/>
      <c r="L70" s="111"/>
      <c r="M70" s="111"/>
      <c r="N70" s="111"/>
      <c r="O70" s="112">
        <f>O65+O64+O63+O62+O61+O60+O59+O57+O56+O55+O58+O66+O67</f>
        <v>65811.70999999999</v>
      </c>
      <c r="P70" s="112"/>
      <c r="Q70" s="112"/>
    </row>
    <row r="71" spans="1:17" ht="15.75" customHeight="1">
      <c r="A71" s="104"/>
      <c r="B71" s="104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7"/>
      <c r="P72" s="117"/>
      <c r="Q72" s="21"/>
    </row>
    <row r="73" spans="1:17" ht="15.75" customHeight="1">
      <c r="A73" s="104"/>
      <c r="B73" s="104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7"/>
      <c r="P73" s="117"/>
      <c r="Q73" s="21"/>
    </row>
    <row r="74" spans="1:17" ht="15.75" customHeight="1">
      <c r="A74" s="104"/>
      <c r="B74" s="104"/>
      <c r="C74" s="29"/>
      <c r="D74" s="48"/>
      <c r="E74" s="52"/>
      <c r="F74" s="29"/>
      <c r="I74" s="114"/>
      <c r="J74" s="114"/>
      <c r="K74" s="118"/>
      <c r="L74" s="118"/>
      <c r="M74" s="118"/>
      <c r="N74" s="118"/>
      <c r="O74" s="117"/>
      <c r="P74" s="117"/>
      <c r="Q74" s="21"/>
    </row>
    <row r="75" spans="1:17" ht="15.75">
      <c r="A75" s="104"/>
      <c r="B75" s="104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115471</v>
      </c>
    </row>
  </sheetData>
  <sheetProtection selectLockedCells="1" selectUnlockedCells="1"/>
  <mergeCells count="199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2:B72"/>
    <mergeCell ref="I72:J72"/>
    <mergeCell ref="K72:N72"/>
    <mergeCell ref="O72:P72"/>
    <mergeCell ref="A73:B73"/>
    <mergeCell ref="I73:J73"/>
    <mergeCell ref="K73:N73"/>
    <mergeCell ref="O73:P73"/>
    <mergeCell ref="A69:B69"/>
    <mergeCell ref="A70:B70"/>
    <mergeCell ref="I70:N70"/>
    <mergeCell ref="O70:Q70"/>
    <mergeCell ref="A71:B71"/>
    <mergeCell ref="I71:J71"/>
    <mergeCell ref="K71:N71"/>
    <mergeCell ref="O71:P71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40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464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465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466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188861.15999999997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19678.06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188861.15999999997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3359.64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6329</v>
      </c>
      <c r="I20" s="79" t="s">
        <v>150</v>
      </c>
      <c r="J20" s="79"/>
      <c r="K20" s="79"/>
      <c r="L20" s="79"/>
      <c r="M20" s="79"/>
      <c r="N20" s="79"/>
      <c r="O20" s="25"/>
      <c r="P20" s="26">
        <v>8399.16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13918.56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182532.15999999997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19678.08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178764.51999999996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76792.34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3767.640000000014</v>
      </c>
      <c r="I28" s="84" t="s">
        <v>160</v>
      </c>
      <c r="J28" s="84"/>
      <c r="K28" s="84"/>
      <c r="L28" s="84"/>
      <c r="M28" s="84"/>
      <c r="N28" s="84"/>
      <c r="O28" s="25"/>
      <c r="P28" s="26">
        <v>13678.68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33356.64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23260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68653.13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19658.03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4319.57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1739.83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119.99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464</v>
      </c>
      <c r="H50" s="94"/>
      <c r="O50" s="72" t="s">
        <v>464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8</v>
      </c>
      <c r="B55" s="73"/>
      <c r="C55" s="29">
        <v>1501</v>
      </c>
      <c r="D55" s="48"/>
      <c r="E55" s="52">
        <v>24</v>
      </c>
      <c r="F55" s="29">
        <v>4828</v>
      </c>
      <c r="I55" s="105" t="s">
        <v>408</v>
      </c>
      <c r="J55" s="105"/>
      <c r="K55" s="123" t="s">
        <v>467</v>
      </c>
      <c r="L55" s="123"/>
      <c r="M55" s="123"/>
      <c r="N55" s="123"/>
      <c r="O55" s="109">
        <v>6426</v>
      </c>
      <c r="P55" s="109"/>
      <c r="Q55" s="56" t="s">
        <v>194</v>
      </c>
    </row>
    <row r="56" spans="1:17" ht="15.75" customHeight="1">
      <c r="A56" s="73"/>
      <c r="B56" s="73"/>
      <c r="C56" s="29"/>
      <c r="D56" s="48"/>
      <c r="E56" s="52"/>
      <c r="F56" s="29"/>
      <c r="I56" s="105" t="s">
        <v>468</v>
      </c>
      <c r="J56" s="105"/>
      <c r="K56" s="123" t="s">
        <v>469</v>
      </c>
      <c r="L56" s="123"/>
      <c r="M56" s="123"/>
      <c r="N56" s="123"/>
      <c r="O56" s="121">
        <v>12236</v>
      </c>
      <c r="P56" s="121"/>
      <c r="Q56" s="63" t="s">
        <v>198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183</v>
      </c>
      <c r="J57" s="105"/>
      <c r="K57" s="106" t="s">
        <v>184</v>
      </c>
      <c r="L57" s="106"/>
      <c r="M57" s="106"/>
      <c r="N57" s="106"/>
      <c r="O57" s="109">
        <v>1646</v>
      </c>
      <c r="P57" s="109"/>
      <c r="Q57" s="56" t="s">
        <v>198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189</v>
      </c>
      <c r="J58" s="105"/>
      <c r="K58" s="106" t="s">
        <v>199</v>
      </c>
      <c r="L58" s="106"/>
      <c r="M58" s="106"/>
      <c r="N58" s="106"/>
      <c r="O58" s="109">
        <v>2533</v>
      </c>
      <c r="P58" s="109"/>
      <c r="Q58" s="56" t="s">
        <v>205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05" t="s">
        <v>189</v>
      </c>
      <c r="J59" s="105"/>
      <c r="K59" s="106" t="s">
        <v>199</v>
      </c>
      <c r="L59" s="106"/>
      <c r="M59" s="106"/>
      <c r="N59" s="106"/>
      <c r="O59" s="109">
        <v>419</v>
      </c>
      <c r="P59" s="109"/>
      <c r="Q59" s="56" t="s">
        <v>206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26" t="s">
        <v>210</v>
      </c>
      <c r="J66" s="126"/>
      <c r="K66" s="126"/>
      <c r="L66" s="126"/>
      <c r="M66" s="126"/>
      <c r="N66" s="126"/>
      <c r="O66" s="127">
        <f>O55+O57+O56+O58+O59+O60+O61+O62+O63+O64</f>
        <v>23260</v>
      </c>
      <c r="P66" s="127"/>
      <c r="Q66" s="127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7"/>
      <c r="J67" s="137"/>
      <c r="K67" s="118"/>
      <c r="L67" s="118"/>
      <c r="M67" s="118"/>
      <c r="N67" s="118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7"/>
      <c r="J68" s="137"/>
      <c r="K68" s="118"/>
      <c r="L68" s="118"/>
      <c r="M68" s="118"/>
      <c r="N68" s="118"/>
      <c r="O68" s="116"/>
      <c r="P68" s="116"/>
      <c r="Q68" s="6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5.75" customHeight="1">
      <c r="A70" s="73"/>
      <c r="B70" s="73"/>
      <c r="C70" s="29"/>
      <c r="D70" s="48"/>
      <c r="E70" s="52"/>
      <c r="F70" s="29"/>
      <c r="I70" s="119"/>
      <c r="J70" s="119"/>
      <c r="K70" s="119"/>
      <c r="L70" s="119"/>
      <c r="M70" s="119"/>
      <c r="N70" s="119"/>
      <c r="O70" s="120"/>
      <c r="P70" s="120"/>
      <c r="Q70" s="120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6329</v>
      </c>
    </row>
  </sheetData>
  <sheetProtection selectLockedCells="1" selectUnlockedCells="1"/>
  <mergeCells count="190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8:B68"/>
    <mergeCell ref="I68:J68"/>
    <mergeCell ref="K68:N68"/>
    <mergeCell ref="O68:P68"/>
    <mergeCell ref="A69:B69"/>
    <mergeCell ref="A70:B70"/>
    <mergeCell ref="I70:N70"/>
    <mergeCell ref="O70:Q70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470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471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472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123027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12818.54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123027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2188.56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18786</v>
      </c>
      <c r="I20" s="79" t="s">
        <v>150</v>
      </c>
      <c r="J20" s="79"/>
      <c r="K20" s="79"/>
      <c r="L20" s="79"/>
      <c r="M20" s="79"/>
      <c r="N20" s="79"/>
      <c r="O20" s="25"/>
      <c r="P20" s="26">
        <v>5471.4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9066.84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104241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12818.52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139226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50023.66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-34985</v>
      </c>
      <c r="I28" s="84" t="s">
        <v>160</v>
      </c>
      <c r="J28" s="84"/>
      <c r="K28" s="84"/>
      <c r="L28" s="84"/>
      <c r="M28" s="84"/>
      <c r="N28" s="84"/>
      <c r="O28" s="25"/>
      <c r="P28" s="26">
        <v>8910.48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21729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37928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44721.69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12805.54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2813.83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1133.35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78.16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470</v>
      </c>
      <c r="H50" s="94"/>
      <c r="O50" s="72" t="s">
        <v>470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2</v>
      </c>
      <c r="B55" s="73"/>
      <c r="C55" s="29">
        <v>12408</v>
      </c>
      <c r="D55" s="48"/>
      <c r="E55" s="52">
        <v>24</v>
      </c>
      <c r="F55" s="29">
        <v>1602</v>
      </c>
      <c r="I55" s="105" t="s">
        <v>473</v>
      </c>
      <c r="J55" s="105"/>
      <c r="K55" s="123" t="s">
        <v>429</v>
      </c>
      <c r="L55" s="123"/>
      <c r="M55" s="123"/>
      <c r="N55" s="123"/>
      <c r="O55" s="109">
        <v>16500</v>
      </c>
      <c r="P55" s="109"/>
      <c r="Q55" s="56" t="s">
        <v>187</v>
      </c>
    </row>
    <row r="56" spans="1:17" ht="15.75" customHeight="1">
      <c r="A56" s="73">
        <v>5</v>
      </c>
      <c r="B56" s="73">
        <v>5</v>
      </c>
      <c r="C56" s="29">
        <v>4776</v>
      </c>
      <c r="D56" s="48"/>
      <c r="E56" s="52"/>
      <c r="F56" s="29"/>
      <c r="I56" s="105" t="s">
        <v>243</v>
      </c>
      <c r="J56" s="105"/>
      <c r="K56" s="106" t="s">
        <v>184</v>
      </c>
      <c r="L56" s="106"/>
      <c r="M56" s="106"/>
      <c r="N56" s="106"/>
      <c r="O56" s="121">
        <v>18746</v>
      </c>
      <c r="P56" s="121"/>
      <c r="Q56" s="63" t="s">
        <v>191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183</v>
      </c>
      <c r="J57" s="105"/>
      <c r="K57" s="106" t="s">
        <v>184</v>
      </c>
      <c r="L57" s="106"/>
      <c r="M57" s="106"/>
      <c r="N57" s="106"/>
      <c r="O57" s="109">
        <v>2682</v>
      </c>
      <c r="P57" s="109"/>
      <c r="Q57" s="56" t="s">
        <v>205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24"/>
      <c r="J58" s="124"/>
      <c r="K58" s="108"/>
      <c r="L58" s="108"/>
      <c r="M58" s="108"/>
      <c r="N58" s="108"/>
      <c r="O58" s="109"/>
      <c r="P58" s="109"/>
      <c r="Q58" s="56"/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24"/>
      <c r="J59" s="124"/>
      <c r="K59" s="108"/>
      <c r="L59" s="108"/>
      <c r="M59" s="108"/>
      <c r="N59" s="108"/>
      <c r="O59" s="109"/>
      <c r="P59" s="109"/>
      <c r="Q59" s="56"/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26" t="s">
        <v>210</v>
      </c>
      <c r="J66" s="126"/>
      <c r="K66" s="126"/>
      <c r="L66" s="126"/>
      <c r="M66" s="126"/>
      <c r="N66" s="126"/>
      <c r="O66" s="127">
        <f>O55+O56+O57+O58+O59+O60+O61+O62+O63+O64</f>
        <v>37928</v>
      </c>
      <c r="P66" s="127"/>
      <c r="Q66" s="127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7"/>
      <c r="J67" s="137"/>
      <c r="K67" s="118"/>
      <c r="L67" s="118"/>
      <c r="M67" s="118"/>
      <c r="N67" s="118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7"/>
      <c r="J68" s="137"/>
      <c r="K68" s="118"/>
      <c r="L68" s="118"/>
      <c r="M68" s="118"/>
      <c r="N68" s="118"/>
      <c r="O68" s="116"/>
      <c r="P68" s="116"/>
      <c r="Q68" s="6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5.75" customHeight="1">
      <c r="A70" s="73"/>
      <c r="B70" s="73"/>
      <c r="C70" s="29"/>
      <c r="D70" s="48"/>
      <c r="E70" s="52"/>
      <c r="F70" s="29"/>
      <c r="I70" s="119"/>
      <c r="J70" s="119"/>
      <c r="K70" s="119"/>
      <c r="L70" s="119"/>
      <c r="M70" s="119"/>
      <c r="N70" s="119"/>
      <c r="O70" s="120"/>
      <c r="P70" s="120"/>
      <c r="Q70" s="120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18786</v>
      </c>
    </row>
  </sheetData>
  <sheetProtection selectLockedCells="1" selectUnlockedCells="1"/>
  <mergeCells count="190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8:B68"/>
    <mergeCell ref="I68:J68"/>
    <mergeCell ref="K68:N68"/>
    <mergeCell ref="O68:P68"/>
    <mergeCell ref="A69:B69"/>
    <mergeCell ref="A70:B70"/>
    <mergeCell ref="I70:N70"/>
    <mergeCell ref="O70:Q70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474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475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476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119778.36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12480.1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119778.36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2130.72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7823</v>
      </c>
      <c r="I20" s="79" t="s">
        <v>150</v>
      </c>
      <c r="J20" s="79"/>
      <c r="K20" s="79"/>
      <c r="L20" s="79"/>
      <c r="M20" s="79"/>
      <c r="N20" s="79"/>
      <c r="O20" s="25"/>
      <c r="P20" s="26">
        <v>5326.92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8827.32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111955.36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12480.12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158613.08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48702.74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-46657.71999999999</v>
      </c>
      <c r="I28" s="84" t="s">
        <v>160</v>
      </c>
      <c r="J28" s="84"/>
      <c r="K28" s="84"/>
      <c r="L28" s="84"/>
      <c r="M28" s="84"/>
      <c r="N28" s="84"/>
      <c r="O28" s="25"/>
      <c r="P28" s="26">
        <v>8675.16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21155.28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59990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43540.74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12467.39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2739.53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1103.42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76.1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474</v>
      </c>
      <c r="H50" s="94"/>
      <c r="O50" s="72" t="s">
        <v>474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29</v>
      </c>
      <c r="B55" s="73"/>
      <c r="C55" s="29">
        <v>1966</v>
      </c>
      <c r="D55" s="48"/>
      <c r="E55" s="52">
        <v>32</v>
      </c>
      <c r="F55" s="29">
        <v>5857</v>
      </c>
      <c r="I55" s="105" t="s">
        <v>183</v>
      </c>
      <c r="J55" s="105"/>
      <c r="K55" s="106" t="s">
        <v>184</v>
      </c>
      <c r="L55" s="106"/>
      <c r="M55" s="106"/>
      <c r="N55" s="106"/>
      <c r="O55" s="107">
        <v>1288</v>
      </c>
      <c r="P55" s="107"/>
      <c r="Q55" s="54" t="s">
        <v>185</v>
      </c>
    </row>
    <row r="56" spans="1:17" ht="15.75" customHeight="1">
      <c r="A56" s="73"/>
      <c r="B56" s="73"/>
      <c r="C56" s="29"/>
      <c r="D56" s="48"/>
      <c r="E56" s="52"/>
      <c r="F56" s="29"/>
      <c r="I56" s="105" t="s">
        <v>183</v>
      </c>
      <c r="J56" s="105"/>
      <c r="K56" s="106" t="s">
        <v>184</v>
      </c>
      <c r="L56" s="106"/>
      <c r="M56" s="106"/>
      <c r="N56" s="106"/>
      <c r="O56" s="107">
        <v>7527</v>
      </c>
      <c r="P56" s="107"/>
      <c r="Q56" s="54" t="s">
        <v>185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183</v>
      </c>
      <c r="J57" s="105"/>
      <c r="K57" s="106" t="s">
        <v>184</v>
      </c>
      <c r="L57" s="106"/>
      <c r="M57" s="106"/>
      <c r="N57" s="106"/>
      <c r="O57" s="107">
        <v>4788</v>
      </c>
      <c r="P57" s="107"/>
      <c r="Q57" s="54" t="s">
        <v>186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442</v>
      </c>
      <c r="J58" s="105"/>
      <c r="K58" s="106" t="s">
        <v>443</v>
      </c>
      <c r="L58" s="106"/>
      <c r="M58" s="106"/>
      <c r="N58" s="106"/>
      <c r="O58" s="107">
        <v>8268</v>
      </c>
      <c r="P58" s="107"/>
      <c r="Q58" s="54" t="s">
        <v>187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05" t="s">
        <v>477</v>
      </c>
      <c r="J59" s="105"/>
      <c r="K59" s="123" t="s">
        <v>429</v>
      </c>
      <c r="L59" s="123"/>
      <c r="M59" s="123"/>
      <c r="N59" s="123"/>
      <c r="O59" s="109">
        <v>16500</v>
      </c>
      <c r="P59" s="109"/>
      <c r="Q59" s="56" t="s">
        <v>187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243</v>
      </c>
      <c r="J60" s="105"/>
      <c r="K60" s="106" t="s">
        <v>184</v>
      </c>
      <c r="L60" s="106"/>
      <c r="M60" s="106"/>
      <c r="N60" s="106"/>
      <c r="O60" s="107">
        <v>18746</v>
      </c>
      <c r="P60" s="107"/>
      <c r="Q60" s="54" t="s">
        <v>191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09">
        <v>2873</v>
      </c>
      <c r="P61" s="109"/>
      <c r="Q61" s="54" t="s">
        <v>191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O55+O56+O57+O58+O59+O60+O61+O62+O63+O64</f>
        <v>59990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7"/>
      <c r="J67" s="137"/>
      <c r="K67" s="118"/>
      <c r="L67" s="118"/>
      <c r="M67" s="118"/>
      <c r="N67" s="118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7"/>
      <c r="J68" s="137"/>
      <c r="K68" s="118"/>
      <c r="L68" s="118"/>
      <c r="M68" s="118"/>
      <c r="N68" s="118"/>
      <c r="O68" s="116"/>
      <c r="P68" s="116"/>
      <c r="Q68" s="6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5.75" customHeight="1">
      <c r="A70" s="73"/>
      <c r="B70" s="73"/>
      <c r="C70" s="29"/>
      <c r="D70" s="48"/>
      <c r="E70" s="52"/>
      <c r="F70" s="29"/>
      <c r="I70" s="119"/>
      <c r="J70" s="119"/>
      <c r="K70" s="119"/>
      <c r="L70" s="119"/>
      <c r="M70" s="119"/>
      <c r="N70" s="119"/>
      <c r="O70" s="120"/>
      <c r="P70" s="120"/>
      <c r="Q70" s="120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7823</v>
      </c>
    </row>
  </sheetData>
  <sheetProtection selectLockedCells="1" selectUnlockedCells="1"/>
  <mergeCells count="190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8:B68"/>
    <mergeCell ref="I68:J68"/>
    <mergeCell ref="K68:N68"/>
    <mergeCell ref="O68:P68"/>
    <mergeCell ref="A69:B69"/>
    <mergeCell ref="A70:B70"/>
    <mergeCell ref="I70:N70"/>
    <mergeCell ref="O70:Q70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43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478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479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480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171314.16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17849.76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171314.16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3047.52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20073</v>
      </c>
      <c r="I20" s="79" t="s">
        <v>150</v>
      </c>
      <c r="J20" s="79"/>
      <c r="K20" s="79"/>
      <c r="L20" s="79"/>
      <c r="M20" s="79"/>
      <c r="N20" s="79"/>
      <c r="O20" s="25"/>
      <c r="P20" s="26">
        <v>7618.8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12625.44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151241.16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17849.76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207278.64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69657.6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-56037.48000000001</v>
      </c>
      <c r="I28" s="84" t="s">
        <v>160</v>
      </c>
      <c r="J28" s="84"/>
      <c r="K28" s="84"/>
      <c r="L28" s="84"/>
      <c r="M28" s="84"/>
      <c r="N28" s="84"/>
      <c r="O28" s="25"/>
      <c r="P28" s="26">
        <v>12407.76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30257.52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66222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62274.62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17831.62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3918.24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1578.18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108.84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478</v>
      </c>
      <c r="H50" s="94"/>
      <c r="O50" s="72" t="s">
        <v>478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</v>
      </c>
      <c r="B55" s="73"/>
      <c r="C55" s="29">
        <v>3073</v>
      </c>
      <c r="D55" s="48"/>
      <c r="E55" s="52">
        <v>5</v>
      </c>
      <c r="F55" s="29">
        <v>2349</v>
      </c>
      <c r="I55" s="105" t="s">
        <v>183</v>
      </c>
      <c r="J55" s="105"/>
      <c r="K55" s="106" t="s">
        <v>184</v>
      </c>
      <c r="L55" s="106"/>
      <c r="M55" s="106"/>
      <c r="N55" s="106"/>
      <c r="O55" s="109">
        <v>29946</v>
      </c>
      <c r="P55" s="109"/>
      <c r="Q55" s="56" t="s">
        <v>205</v>
      </c>
    </row>
    <row r="56" spans="1:17" ht="15.75" customHeight="1">
      <c r="A56" s="73">
        <v>4</v>
      </c>
      <c r="B56" s="73">
        <v>4</v>
      </c>
      <c r="C56" s="29">
        <v>4637</v>
      </c>
      <c r="D56" s="48"/>
      <c r="E56" s="52">
        <v>16</v>
      </c>
      <c r="F56" s="29">
        <v>10014</v>
      </c>
      <c r="I56" s="105" t="s">
        <v>183</v>
      </c>
      <c r="J56" s="105"/>
      <c r="K56" s="106" t="s">
        <v>184</v>
      </c>
      <c r="L56" s="106"/>
      <c r="M56" s="106"/>
      <c r="N56" s="106"/>
      <c r="O56" s="109">
        <v>4776</v>
      </c>
      <c r="P56" s="109"/>
      <c r="Q56" s="56" t="s">
        <v>205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183</v>
      </c>
      <c r="J57" s="105"/>
      <c r="K57" s="106" t="s">
        <v>184</v>
      </c>
      <c r="L57" s="106"/>
      <c r="M57" s="106"/>
      <c r="N57" s="106"/>
      <c r="O57" s="109">
        <v>1554</v>
      </c>
      <c r="P57" s="109"/>
      <c r="Q57" s="56" t="s">
        <v>206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9">
        <v>29946</v>
      </c>
      <c r="P58" s="109"/>
      <c r="Q58" s="56" t="s">
        <v>206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24"/>
      <c r="J59" s="124"/>
      <c r="K59" s="123"/>
      <c r="L59" s="123"/>
      <c r="M59" s="123"/>
      <c r="N59" s="123"/>
      <c r="O59" s="109"/>
      <c r="P59" s="109"/>
      <c r="Q59" s="56"/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26" t="s">
        <v>210</v>
      </c>
      <c r="J66" s="126"/>
      <c r="K66" s="126"/>
      <c r="L66" s="126"/>
      <c r="M66" s="126"/>
      <c r="N66" s="126"/>
      <c r="O66" s="127">
        <f>O55+O56+O57+O58+O59+O60+O61+O62+O63+O64</f>
        <v>66222</v>
      </c>
      <c r="P66" s="127"/>
      <c r="Q66" s="127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7"/>
      <c r="J67" s="137"/>
      <c r="K67" s="118"/>
      <c r="L67" s="118"/>
      <c r="M67" s="118"/>
      <c r="N67" s="118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7"/>
      <c r="J68" s="137"/>
      <c r="K68" s="118"/>
      <c r="L68" s="118"/>
      <c r="M68" s="118"/>
      <c r="N68" s="118"/>
      <c r="O68" s="116"/>
      <c r="P68" s="116"/>
      <c r="Q68" s="6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5.75" customHeight="1">
      <c r="A70" s="73"/>
      <c r="B70" s="73"/>
      <c r="C70" s="29"/>
      <c r="D70" s="48"/>
      <c r="E70" s="52"/>
      <c r="F70" s="29"/>
      <c r="I70" s="119"/>
      <c r="J70" s="119"/>
      <c r="K70" s="119"/>
      <c r="L70" s="119"/>
      <c r="M70" s="119"/>
      <c r="N70" s="119"/>
      <c r="O70" s="120"/>
      <c r="P70" s="120"/>
      <c r="Q70" s="120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20073</v>
      </c>
    </row>
  </sheetData>
  <sheetProtection selectLockedCells="1" selectUnlockedCells="1"/>
  <mergeCells count="190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8:B68"/>
    <mergeCell ref="I68:J68"/>
    <mergeCell ref="K68:N68"/>
    <mergeCell ref="O68:P68"/>
    <mergeCell ref="A69:B69"/>
    <mergeCell ref="A70:B70"/>
    <mergeCell ref="I70:N70"/>
    <mergeCell ref="O70:Q70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44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481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482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483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203471.16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21200.28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203471.16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3619.56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14978</v>
      </c>
      <c r="I20" s="79" t="s">
        <v>150</v>
      </c>
      <c r="J20" s="79"/>
      <c r="K20" s="79"/>
      <c r="L20" s="79"/>
      <c r="M20" s="79"/>
      <c r="N20" s="79"/>
      <c r="O20" s="25"/>
      <c r="P20" s="26">
        <v>9048.96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14995.32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188493.16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21200.28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216415.04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82732.8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-27921.880000000005</v>
      </c>
      <c r="I28" s="84" t="s">
        <v>160</v>
      </c>
      <c r="J28" s="84"/>
      <c r="K28" s="84"/>
      <c r="L28" s="84"/>
      <c r="M28" s="84"/>
      <c r="N28" s="84"/>
      <c r="O28" s="25"/>
      <c r="P28" s="26">
        <v>14736.84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35937.12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48881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73963.99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21178.74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4653.72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1874.42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129.28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481</v>
      </c>
      <c r="H50" s="94"/>
      <c r="O50" s="72" t="s">
        <v>481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9</v>
      </c>
      <c r="B55" s="73"/>
      <c r="C55" s="29">
        <v>2658</v>
      </c>
      <c r="D55" s="48"/>
      <c r="E55" s="52">
        <v>36</v>
      </c>
      <c r="F55" s="29">
        <v>2370</v>
      </c>
      <c r="I55" s="105" t="s">
        <v>484</v>
      </c>
      <c r="J55" s="105"/>
      <c r="K55" s="106" t="s">
        <v>485</v>
      </c>
      <c r="L55" s="106"/>
      <c r="M55" s="106"/>
      <c r="N55" s="106"/>
      <c r="O55" s="121">
        <v>601</v>
      </c>
      <c r="P55" s="121"/>
      <c r="Q55" s="63" t="s">
        <v>255</v>
      </c>
    </row>
    <row r="56" spans="1:17" ht="15.75" customHeight="1">
      <c r="A56" s="73">
        <v>13</v>
      </c>
      <c r="B56" s="73">
        <v>13</v>
      </c>
      <c r="C56" s="29">
        <v>1898</v>
      </c>
      <c r="D56" s="48"/>
      <c r="E56" s="52">
        <v>37</v>
      </c>
      <c r="F56" s="29">
        <v>2005</v>
      </c>
      <c r="I56" s="105" t="s">
        <v>183</v>
      </c>
      <c r="J56" s="105"/>
      <c r="K56" s="106" t="s">
        <v>184</v>
      </c>
      <c r="L56" s="106"/>
      <c r="M56" s="106"/>
      <c r="N56" s="106"/>
      <c r="O56" s="121">
        <v>1526</v>
      </c>
      <c r="P56" s="121"/>
      <c r="Q56" s="63" t="s">
        <v>186</v>
      </c>
    </row>
    <row r="57" spans="1:17" ht="15.75" customHeight="1">
      <c r="A57" s="73">
        <v>17</v>
      </c>
      <c r="B57" s="73">
        <v>17</v>
      </c>
      <c r="C57" s="29">
        <v>2576</v>
      </c>
      <c r="D57" s="48"/>
      <c r="E57" s="52">
        <v>38</v>
      </c>
      <c r="F57" s="29">
        <v>2057</v>
      </c>
      <c r="I57" s="105" t="s">
        <v>189</v>
      </c>
      <c r="J57" s="105"/>
      <c r="K57" s="106" t="s">
        <v>199</v>
      </c>
      <c r="L57" s="106"/>
      <c r="M57" s="106"/>
      <c r="N57" s="106"/>
      <c r="O57" s="121">
        <v>2463</v>
      </c>
      <c r="P57" s="121"/>
      <c r="Q57" s="63" t="s">
        <v>198</v>
      </c>
    </row>
    <row r="58" spans="1:17" ht="15.75" customHeight="1">
      <c r="A58" s="73">
        <v>23</v>
      </c>
      <c r="B58" s="73">
        <v>23</v>
      </c>
      <c r="C58" s="29">
        <v>1414</v>
      </c>
      <c r="D58" s="48"/>
      <c r="E58" s="52"/>
      <c r="F58" s="29"/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9">
        <v>38653</v>
      </c>
      <c r="P58" s="109"/>
      <c r="Q58" s="56" t="s">
        <v>205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496</v>
      </c>
      <c r="P59" s="109"/>
      <c r="Q59" s="56" t="s">
        <v>205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09">
        <v>3918</v>
      </c>
      <c r="P60" s="109"/>
      <c r="Q60" s="56" t="s">
        <v>205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189</v>
      </c>
      <c r="J61" s="105"/>
      <c r="K61" s="106" t="s">
        <v>199</v>
      </c>
      <c r="L61" s="106"/>
      <c r="M61" s="106"/>
      <c r="N61" s="106"/>
      <c r="O61" s="109">
        <v>1224</v>
      </c>
      <c r="P61" s="109"/>
      <c r="Q61" s="56" t="s">
        <v>206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08"/>
      <c r="L65" s="108"/>
      <c r="M65" s="108"/>
      <c r="N65" s="108"/>
      <c r="O65" s="109"/>
      <c r="P65" s="109"/>
      <c r="Q65" s="56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26" t="s">
        <v>210</v>
      </c>
      <c r="J67" s="126"/>
      <c r="K67" s="126"/>
      <c r="L67" s="126"/>
      <c r="M67" s="126"/>
      <c r="N67" s="126"/>
      <c r="O67" s="127">
        <f>O55+O56+O57+O58+O59+O60+O61+O62+O63+O64+O65</f>
        <v>48881</v>
      </c>
      <c r="P67" s="127"/>
      <c r="Q67" s="127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7"/>
      <c r="J68" s="137"/>
      <c r="K68" s="118"/>
      <c r="L68" s="118"/>
      <c r="M68" s="118"/>
      <c r="N68" s="118"/>
      <c r="O68" s="116"/>
      <c r="P68" s="116"/>
      <c r="Q68" s="6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5.75" customHeight="1">
      <c r="A70" s="73"/>
      <c r="B70" s="73"/>
      <c r="C70" s="29"/>
      <c r="D70" s="48"/>
      <c r="E70" s="52"/>
      <c r="F70" s="29"/>
      <c r="I70" s="119"/>
      <c r="J70" s="119"/>
      <c r="K70" s="119"/>
      <c r="L70" s="119"/>
      <c r="M70" s="119"/>
      <c r="N70" s="119"/>
      <c r="O70" s="120"/>
      <c r="P70" s="120"/>
      <c r="Q70" s="120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14978</v>
      </c>
    </row>
  </sheetData>
  <sheetProtection selectLockedCells="1" selectUnlockedCells="1"/>
  <mergeCells count="190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8:B68"/>
    <mergeCell ref="I68:J68"/>
    <mergeCell ref="K68:N68"/>
    <mergeCell ref="O68:P68"/>
    <mergeCell ref="A69:B69"/>
    <mergeCell ref="A70:B70"/>
    <mergeCell ref="I70:N70"/>
    <mergeCell ref="O70:Q70"/>
    <mergeCell ref="A65:B65"/>
    <mergeCell ref="I65:J65"/>
    <mergeCell ref="K65:N65"/>
    <mergeCell ref="O65:P65"/>
    <mergeCell ref="A66:B66"/>
    <mergeCell ref="A67:B67"/>
    <mergeCell ref="I67:N67"/>
    <mergeCell ref="O67:Q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45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486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487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488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105140.16000000002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10954.9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105140.16000000002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1870.32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0</v>
      </c>
      <c r="I20" s="79" t="s">
        <v>150</v>
      </c>
      <c r="J20" s="79"/>
      <c r="K20" s="79"/>
      <c r="L20" s="79"/>
      <c r="M20" s="79"/>
      <c r="N20" s="79"/>
      <c r="O20" s="25"/>
      <c r="P20" s="26">
        <v>4675.92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7748.52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105140.16000000002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10954.92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124254.28000000003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42750.74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-19114.12000000001</v>
      </c>
      <c r="I28" s="84" t="s">
        <v>160</v>
      </c>
      <c r="J28" s="84"/>
      <c r="K28" s="84"/>
      <c r="L28" s="84"/>
      <c r="M28" s="84"/>
      <c r="N28" s="84"/>
      <c r="O28" s="25"/>
      <c r="P28" s="26">
        <v>7614.96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18569.88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37684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38219.59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10943.74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2404.73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968.57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66.8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1104.96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486</v>
      </c>
      <c r="H50" s="94"/>
      <c r="O50" s="72" t="s">
        <v>486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/>
      <c r="B55" s="73"/>
      <c r="C55" s="29"/>
      <c r="D55" s="48"/>
      <c r="E55" s="52"/>
      <c r="F55" s="29"/>
      <c r="I55" s="105" t="s">
        <v>183</v>
      </c>
      <c r="J55" s="105"/>
      <c r="K55" s="106" t="s">
        <v>184</v>
      </c>
      <c r="L55" s="106"/>
      <c r="M55" s="106"/>
      <c r="N55" s="106"/>
      <c r="O55" s="107">
        <v>8845</v>
      </c>
      <c r="P55" s="107"/>
      <c r="Q55" s="54" t="s">
        <v>185</v>
      </c>
    </row>
    <row r="56" spans="1:17" ht="15.75" customHeight="1">
      <c r="A56" s="73"/>
      <c r="B56" s="73"/>
      <c r="C56" s="29"/>
      <c r="D56" s="48"/>
      <c r="E56" s="52"/>
      <c r="F56" s="29"/>
      <c r="I56" s="105" t="s">
        <v>243</v>
      </c>
      <c r="J56" s="105"/>
      <c r="K56" s="106" t="s">
        <v>184</v>
      </c>
      <c r="L56" s="106"/>
      <c r="M56" s="106"/>
      <c r="N56" s="106"/>
      <c r="O56" s="107">
        <v>21833</v>
      </c>
      <c r="P56" s="107"/>
      <c r="Q56" s="54" t="s">
        <v>191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183</v>
      </c>
      <c r="J57" s="105"/>
      <c r="K57" s="106" t="s">
        <v>184</v>
      </c>
      <c r="L57" s="106"/>
      <c r="M57" s="106"/>
      <c r="N57" s="106"/>
      <c r="O57" s="110">
        <v>3300</v>
      </c>
      <c r="P57" s="110"/>
      <c r="Q57" s="56" t="s">
        <v>194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9">
        <v>3706</v>
      </c>
      <c r="P58" s="109"/>
      <c r="Q58" s="56" t="s">
        <v>205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24"/>
      <c r="J59" s="124"/>
      <c r="K59" s="123"/>
      <c r="L59" s="123"/>
      <c r="M59" s="123"/>
      <c r="N59" s="123"/>
      <c r="O59" s="109"/>
      <c r="P59" s="109"/>
      <c r="Q59" s="56"/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O56+O55+O57+O58+O59+O60+O61+O62+O63+O64</f>
        <v>37684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8"/>
      <c r="J67" s="138"/>
      <c r="K67" s="138"/>
      <c r="L67" s="138"/>
      <c r="M67" s="138"/>
      <c r="N67" s="138"/>
      <c r="O67" s="139"/>
      <c r="P67" s="139"/>
      <c r="Q67" s="139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7"/>
      <c r="J68" s="137"/>
      <c r="K68" s="118"/>
      <c r="L68" s="118"/>
      <c r="M68" s="118"/>
      <c r="N68" s="118"/>
      <c r="O68" s="116"/>
      <c r="P68" s="116"/>
      <c r="Q68" s="6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5.75" customHeight="1">
      <c r="A70" s="73"/>
      <c r="B70" s="73"/>
      <c r="C70" s="29"/>
      <c r="D70" s="48"/>
      <c r="E70" s="52"/>
      <c r="F70" s="29"/>
      <c r="I70" s="119"/>
      <c r="J70" s="119"/>
      <c r="K70" s="119"/>
      <c r="L70" s="119"/>
      <c r="M70" s="119"/>
      <c r="N70" s="119"/>
      <c r="O70" s="120"/>
      <c r="P70" s="120"/>
      <c r="Q70" s="120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0</v>
      </c>
    </row>
  </sheetData>
  <sheetProtection selectLockedCells="1" selectUnlockedCells="1"/>
  <mergeCells count="189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8:B68"/>
    <mergeCell ref="I68:J68"/>
    <mergeCell ref="K68:N68"/>
    <mergeCell ref="O68:P68"/>
    <mergeCell ref="A69:B69"/>
    <mergeCell ref="A70:B70"/>
    <mergeCell ref="I70:N70"/>
    <mergeCell ref="O70:Q70"/>
    <mergeCell ref="A65:B65"/>
    <mergeCell ref="A66:B66"/>
    <mergeCell ref="I66:N66"/>
    <mergeCell ref="O66:Q66"/>
    <mergeCell ref="A67:B67"/>
    <mergeCell ref="I67:N67"/>
    <mergeCell ref="O67:Q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46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489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490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491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328377.36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34214.7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328377.36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5841.48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83430</v>
      </c>
      <c r="I20" s="79" t="s">
        <v>150</v>
      </c>
      <c r="J20" s="79"/>
      <c r="K20" s="79"/>
      <c r="L20" s="79"/>
      <c r="M20" s="79"/>
      <c r="N20" s="79"/>
      <c r="O20" s="25"/>
      <c r="P20" s="26">
        <v>14603.88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24200.64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244947.36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34214.64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341869.32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133520.58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-96921.96000000002</v>
      </c>
      <c r="I28" s="84" t="s">
        <v>160</v>
      </c>
      <c r="J28" s="84"/>
      <c r="K28" s="84"/>
      <c r="L28" s="84"/>
      <c r="M28" s="84"/>
      <c r="N28" s="84"/>
      <c r="O28" s="25"/>
      <c r="P28" s="26">
        <v>23783.4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57998.04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71490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119368.84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34179.89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7510.54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3025.08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208.63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489</v>
      </c>
      <c r="H50" s="94"/>
      <c r="O50" s="72" t="s">
        <v>489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2</v>
      </c>
      <c r="B55" s="73"/>
      <c r="C55" s="29">
        <v>2109</v>
      </c>
      <c r="D55" s="48"/>
      <c r="E55" s="52">
        <v>54</v>
      </c>
      <c r="F55" s="29">
        <v>3068</v>
      </c>
      <c r="I55" s="105" t="s">
        <v>183</v>
      </c>
      <c r="J55" s="105"/>
      <c r="K55" s="106" t="s">
        <v>184</v>
      </c>
      <c r="L55" s="106"/>
      <c r="M55" s="106"/>
      <c r="N55" s="106"/>
      <c r="O55" s="121">
        <v>31308</v>
      </c>
      <c r="P55" s="121"/>
      <c r="Q55" s="63" t="s">
        <v>185</v>
      </c>
    </row>
    <row r="56" spans="1:17" ht="15.75" customHeight="1">
      <c r="A56" s="73">
        <v>6</v>
      </c>
      <c r="B56" s="73">
        <v>6</v>
      </c>
      <c r="C56" s="29">
        <v>3636</v>
      </c>
      <c r="D56" s="48"/>
      <c r="E56" s="52">
        <v>57</v>
      </c>
      <c r="F56" s="29">
        <v>3186</v>
      </c>
      <c r="I56" s="105" t="s">
        <v>275</v>
      </c>
      <c r="J56" s="105"/>
      <c r="K56" s="123" t="s">
        <v>276</v>
      </c>
      <c r="L56" s="123"/>
      <c r="M56" s="123"/>
      <c r="N56" s="123"/>
      <c r="O56" s="109">
        <v>500</v>
      </c>
      <c r="P56" s="109"/>
      <c r="Q56" s="56" t="s">
        <v>185</v>
      </c>
    </row>
    <row r="57" spans="1:17" ht="15.75" customHeight="1">
      <c r="A57" s="73">
        <v>11</v>
      </c>
      <c r="B57" s="73">
        <v>11</v>
      </c>
      <c r="C57" s="29">
        <v>6449</v>
      </c>
      <c r="D57" s="48"/>
      <c r="E57" s="52">
        <v>63</v>
      </c>
      <c r="F57" s="29">
        <v>33659</v>
      </c>
      <c r="I57" s="105" t="s">
        <v>183</v>
      </c>
      <c r="J57" s="105"/>
      <c r="K57" s="106" t="s">
        <v>184</v>
      </c>
      <c r="L57" s="106"/>
      <c r="M57" s="106"/>
      <c r="N57" s="106"/>
      <c r="O57" s="109">
        <v>14639</v>
      </c>
      <c r="P57" s="109"/>
      <c r="Q57" s="56" t="s">
        <v>191</v>
      </c>
    </row>
    <row r="58" spans="1:17" ht="15.75" customHeight="1">
      <c r="A58" s="73">
        <v>33</v>
      </c>
      <c r="B58" s="73">
        <v>33</v>
      </c>
      <c r="C58" s="29">
        <v>18080</v>
      </c>
      <c r="D58" s="48"/>
      <c r="E58" s="52">
        <v>67</v>
      </c>
      <c r="F58" s="29">
        <v>2694</v>
      </c>
      <c r="G58" s="55"/>
      <c r="H58" s="55"/>
      <c r="I58" s="105" t="s">
        <v>183</v>
      </c>
      <c r="J58" s="105"/>
      <c r="K58" s="106" t="s">
        <v>291</v>
      </c>
      <c r="L58" s="106"/>
      <c r="M58" s="106"/>
      <c r="N58" s="106"/>
      <c r="O58" s="109">
        <v>5928</v>
      </c>
      <c r="P58" s="109"/>
      <c r="Q58" s="56" t="s">
        <v>198</v>
      </c>
    </row>
    <row r="59" spans="1:17" ht="15.75" customHeight="1">
      <c r="A59" s="73">
        <v>48</v>
      </c>
      <c r="B59" s="73">
        <v>48</v>
      </c>
      <c r="C59" s="29">
        <v>7862</v>
      </c>
      <c r="D59" s="48"/>
      <c r="E59" s="52">
        <v>69</v>
      </c>
      <c r="F59" s="29">
        <v>2687</v>
      </c>
      <c r="G59" s="57"/>
      <c r="H59" s="57"/>
      <c r="I59" s="105" t="s">
        <v>183</v>
      </c>
      <c r="J59" s="105"/>
      <c r="K59" s="106" t="s">
        <v>291</v>
      </c>
      <c r="L59" s="106"/>
      <c r="M59" s="106"/>
      <c r="N59" s="106"/>
      <c r="O59" s="109">
        <v>2478</v>
      </c>
      <c r="P59" s="109"/>
      <c r="Q59" s="56" t="s">
        <v>204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09">
        <v>6686</v>
      </c>
      <c r="P60" s="109"/>
      <c r="Q60" s="56" t="s">
        <v>205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09">
        <v>5508</v>
      </c>
      <c r="P61" s="109"/>
      <c r="Q61" s="56" t="s">
        <v>206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05" t="s">
        <v>183</v>
      </c>
      <c r="J62" s="105"/>
      <c r="K62" s="106" t="s">
        <v>184</v>
      </c>
      <c r="L62" s="106"/>
      <c r="M62" s="106"/>
      <c r="N62" s="106"/>
      <c r="O62" s="109">
        <v>4443</v>
      </c>
      <c r="P62" s="109"/>
      <c r="Q62" s="56" t="s">
        <v>206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26" t="s">
        <v>210</v>
      </c>
      <c r="J66" s="126"/>
      <c r="K66" s="126"/>
      <c r="L66" s="126"/>
      <c r="M66" s="126"/>
      <c r="N66" s="126"/>
      <c r="O66" s="127">
        <f>O55+O56+O57+O58+O59+O60+O61+O62+O63+O64</f>
        <v>71490</v>
      </c>
      <c r="P66" s="127"/>
      <c r="Q66" s="127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8"/>
      <c r="J67" s="138"/>
      <c r="K67" s="138"/>
      <c r="L67" s="138"/>
      <c r="M67" s="138"/>
      <c r="N67" s="138"/>
      <c r="O67" s="139"/>
      <c r="P67" s="139"/>
      <c r="Q67" s="139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7"/>
      <c r="J68" s="137"/>
      <c r="K68" s="118"/>
      <c r="L68" s="118"/>
      <c r="M68" s="118"/>
      <c r="N68" s="118"/>
      <c r="O68" s="116"/>
      <c r="P68" s="116"/>
      <c r="Q68" s="6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5.75" customHeight="1">
      <c r="A70" s="73"/>
      <c r="B70" s="73"/>
      <c r="C70" s="29"/>
      <c r="D70" s="48"/>
      <c r="E70" s="52"/>
      <c r="F70" s="29"/>
      <c r="I70" s="119"/>
      <c r="J70" s="119"/>
      <c r="K70" s="119"/>
      <c r="L70" s="119"/>
      <c r="M70" s="119"/>
      <c r="N70" s="119"/>
      <c r="O70" s="120"/>
      <c r="P70" s="120"/>
      <c r="Q70" s="120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83430</v>
      </c>
    </row>
  </sheetData>
  <sheetProtection selectLockedCells="1" selectUnlockedCells="1"/>
  <mergeCells count="189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8:B68"/>
    <mergeCell ref="I68:J68"/>
    <mergeCell ref="K68:N68"/>
    <mergeCell ref="O68:P68"/>
    <mergeCell ref="A69:B69"/>
    <mergeCell ref="A70:B70"/>
    <mergeCell ref="I70:N70"/>
    <mergeCell ref="O70:Q70"/>
    <mergeCell ref="A65:B65"/>
    <mergeCell ref="A66:B66"/>
    <mergeCell ref="I66:N66"/>
    <mergeCell ref="O66:Q66"/>
    <mergeCell ref="A67:B67"/>
    <mergeCell ref="I67:N67"/>
    <mergeCell ref="O67:Q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47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492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493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494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499578.20000000007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52052.58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499578.20000000007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8887.08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101153</v>
      </c>
      <c r="I20" s="79" t="s">
        <v>150</v>
      </c>
      <c r="J20" s="79"/>
      <c r="K20" s="79"/>
      <c r="L20" s="79"/>
      <c r="M20" s="79"/>
      <c r="N20" s="79"/>
      <c r="O20" s="25"/>
      <c r="P20" s="26">
        <v>22217.6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36817.68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398425.20000000007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52052.64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467946.68000000005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203132.22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-69521.47999999998</v>
      </c>
      <c r="I28" s="84" t="s">
        <v>160</v>
      </c>
      <c r="J28" s="84"/>
      <c r="K28" s="84"/>
      <c r="L28" s="84"/>
      <c r="M28" s="84"/>
      <c r="N28" s="84"/>
      <c r="O28" s="25"/>
      <c r="P28" s="26">
        <v>36182.88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88235.52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56604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181602.27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51999.72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11426.18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4602.21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317.39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1013.93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492</v>
      </c>
      <c r="H50" s="94"/>
      <c r="O50" s="72" t="s">
        <v>492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5</v>
      </c>
      <c r="B55" s="73"/>
      <c r="C55" s="29">
        <v>7740</v>
      </c>
      <c r="D55" s="48"/>
      <c r="E55" s="52">
        <v>60</v>
      </c>
      <c r="F55" s="29">
        <v>2078</v>
      </c>
      <c r="I55" s="105" t="s">
        <v>275</v>
      </c>
      <c r="J55" s="105"/>
      <c r="K55" s="106" t="s">
        <v>276</v>
      </c>
      <c r="L55" s="106"/>
      <c r="M55" s="106"/>
      <c r="N55" s="106"/>
      <c r="O55" s="121">
        <v>823</v>
      </c>
      <c r="P55" s="121"/>
      <c r="Q55" s="63" t="s">
        <v>185</v>
      </c>
    </row>
    <row r="56" spans="1:17" ht="15.75" customHeight="1">
      <c r="A56" s="73">
        <v>24</v>
      </c>
      <c r="B56" s="73">
        <v>24</v>
      </c>
      <c r="C56" s="29">
        <v>53907</v>
      </c>
      <c r="D56" s="48"/>
      <c r="E56" s="52">
        <v>83</v>
      </c>
      <c r="F56" s="29">
        <v>1001</v>
      </c>
      <c r="I56" s="105" t="s">
        <v>183</v>
      </c>
      <c r="J56" s="105"/>
      <c r="K56" s="106" t="s">
        <v>184</v>
      </c>
      <c r="L56" s="106"/>
      <c r="M56" s="106"/>
      <c r="N56" s="106"/>
      <c r="O56" s="121">
        <v>1027</v>
      </c>
      <c r="P56" s="121"/>
      <c r="Q56" s="63" t="s">
        <v>185</v>
      </c>
    </row>
    <row r="57" spans="1:17" ht="15.75" customHeight="1">
      <c r="A57" s="73">
        <v>28</v>
      </c>
      <c r="B57" s="73">
        <v>28</v>
      </c>
      <c r="C57" s="29">
        <v>21947</v>
      </c>
      <c r="D57" s="48"/>
      <c r="E57" s="52">
        <v>84</v>
      </c>
      <c r="F57" s="29">
        <v>2351</v>
      </c>
      <c r="I57" s="105" t="s">
        <v>183</v>
      </c>
      <c r="J57" s="105"/>
      <c r="K57" s="106" t="s">
        <v>184</v>
      </c>
      <c r="L57" s="106"/>
      <c r="M57" s="106"/>
      <c r="N57" s="106"/>
      <c r="O57" s="121">
        <v>7780</v>
      </c>
      <c r="P57" s="121"/>
      <c r="Q57" s="63" t="s">
        <v>188</v>
      </c>
    </row>
    <row r="58" spans="1:17" ht="15.75" customHeight="1">
      <c r="A58" s="73">
        <v>51</v>
      </c>
      <c r="B58" s="73">
        <v>51</v>
      </c>
      <c r="C58" s="29">
        <v>6198</v>
      </c>
      <c r="D58" s="48"/>
      <c r="E58" s="52">
        <v>97</v>
      </c>
      <c r="F58" s="29">
        <v>5931</v>
      </c>
      <c r="G58" s="55"/>
      <c r="H58" s="55"/>
      <c r="I58" s="105" t="s">
        <v>495</v>
      </c>
      <c r="J58" s="105"/>
      <c r="K58" s="106" t="s">
        <v>496</v>
      </c>
      <c r="L58" s="106"/>
      <c r="M58" s="106"/>
      <c r="N58" s="106"/>
      <c r="O58" s="121">
        <v>1799</v>
      </c>
      <c r="P58" s="121"/>
      <c r="Q58" s="63" t="s">
        <v>188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1102</v>
      </c>
      <c r="P59" s="109"/>
      <c r="Q59" s="56" t="s">
        <v>191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09">
        <v>3296</v>
      </c>
      <c r="P60" s="109"/>
      <c r="Q60" s="56" t="s">
        <v>194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189</v>
      </c>
      <c r="J61" s="105"/>
      <c r="K61" s="106" t="s">
        <v>199</v>
      </c>
      <c r="L61" s="106"/>
      <c r="M61" s="106"/>
      <c r="N61" s="106"/>
      <c r="O61" s="121">
        <v>118</v>
      </c>
      <c r="P61" s="121"/>
      <c r="Q61" s="63" t="s">
        <v>198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05" t="s">
        <v>183</v>
      </c>
      <c r="J62" s="105"/>
      <c r="K62" s="106" t="s">
        <v>184</v>
      </c>
      <c r="L62" s="106"/>
      <c r="M62" s="106"/>
      <c r="N62" s="106"/>
      <c r="O62" s="109">
        <v>31097</v>
      </c>
      <c r="P62" s="109"/>
      <c r="Q62" s="56" t="s">
        <v>206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05" t="s">
        <v>183</v>
      </c>
      <c r="J63" s="105"/>
      <c r="K63" s="106" t="s">
        <v>184</v>
      </c>
      <c r="L63" s="106"/>
      <c r="M63" s="106"/>
      <c r="N63" s="106"/>
      <c r="O63" s="109">
        <v>9562</v>
      </c>
      <c r="P63" s="109"/>
      <c r="Q63" s="56" t="s">
        <v>206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26" t="s">
        <v>210</v>
      </c>
      <c r="J66" s="126"/>
      <c r="K66" s="126"/>
      <c r="L66" s="126"/>
      <c r="M66" s="126"/>
      <c r="N66" s="126"/>
      <c r="O66" s="127">
        <f>O55+O56+O57+O58+O59+O60+O61+O62+O63+O64</f>
        <v>56604</v>
      </c>
      <c r="P66" s="127"/>
      <c r="Q66" s="127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8"/>
      <c r="J67" s="138"/>
      <c r="K67" s="138"/>
      <c r="L67" s="138"/>
      <c r="M67" s="138"/>
      <c r="N67" s="138"/>
      <c r="O67" s="139"/>
      <c r="P67" s="139"/>
      <c r="Q67" s="139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7"/>
      <c r="J68" s="137"/>
      <c r="K68" s="118"/>
      <c r="L68" s="118"/>
      <c r="M68" s="118"/>
      <c r="N68" s="118"/>
      <c r="O68" s="116"/>
      <c r="P68" s="116"/>
      <c r="Q68" s="6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5.75" customHeight="1">
      <c r="A70" s="73"/>
      <c r="B70" s="73"/>
      <c r="C70" s="29"/>
      <c r="D70" s="48"/>
      <c r="E70" s="52"/>
      <c r="F70" s="29"/>
      <c r="I70" s="119"/>
      <c r="J70" s="119"/>
      <c r="K70" s="119"/>
      <c r="L70" s="119"/>
      <c r="M70" s="119"/>
      <c r="N70" s="119"/>
      <c r="O70" s="120"/>
      <c r="P70" s="120"/>
      <c r="Q70" s="120"/>
    </row>
    <row r="71" spans="1:17" ht="15.75" customHeight="1">
      <c r="A71" s="73"/>
      <c r="B71" s="73"/>
      <c r="C71" s="29"/>
      <c r="D71" s="48"/>
      <c r="E71" s="52"/>
      <c r="F71" s="29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.75" customHeight="1">
      <c r="A72" s="73"/>
      <c r="B72" s="73"/>
      <c r="C72" s="29"/>
      <c r="D72" s="48"/>
      <c r="E72" s="52"/>
      <c r="F72" s="29"/>
      <c r="I72" s="119"/>
      <c r="J72" s="119"/>
      <c r="K72" s="119"/>
      <c r="L72" s="119"/>
      <c r="M72" s="119"/>
      <c r="N72" s="119"/>
      <c r="O72" s="120"/>
      <c r="P72" s="120"/>
      <c r="Q72" s="120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7"/>
      <c r="P74" s="117"/>
      <c r="Q74" s="21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9"/>
      <c r="J76" s="119"/>
      <c r="K76" s="119"/>
      <c r="L76" s="119"/>
      <c r="M76" s="119"/>
      <c r="N76" s="119"/>
      <c r="O76" s="120"/>
      <c r="P76" s="120"/>
      <c r="Q76" s="120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101153</v>
      </c>
    </row>
  </sheetData>
  <sheetProtection selectLockedCells="1" selectUnlockedCells="1"/>
  <mergeCells count="189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1:B71"/>
    <mergeCell ref="A72:B72"/>
    <mergeCell ref="I72:N72"/>
    <mergeCell ref="O72:Q72"/>
    <mergeCell ref="A73:B73"/>
    <mergeCell ref="I73:J73"/>
    <mergeCell ref="K73:N73"/>
    <mergeCell ref="O73:P73"/>
    <mergeCell ref="A68:B68"/>
    <mergeCell ref="I68:J68"/>
    <mergeCell ref="K68:N68"/>
    <mergeCell ref="O68:P68"/>
    <mergeCell ref="A69:B69"/>
    <mergeCell ref="A70:B70"/>
    <mergeCell ref="I70:N70"/>
    <mergeCell ref="O70:Q70"/>
    <mergeCell ref="A65:B65"/>
    <mergeCell ref="A66:B66"/>
    <mergeCell ref="I66:N66"/>
    <mergeCell ref="O66:Q66"/>
    <mergeCell ref="A67:B67"/>
    <mergeCell ref="I67:N67"/>
    <mergeCell ref="O67:Q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48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497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498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499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492759.42000000004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51342.14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492759.42000000004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8765.76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193345</v>
      </c>
      <c r="I20" s="79" t="s">
        <v>150</v>
      </c>
      <c r="J20" s="79"/>
      <c r="K20" s="79"/>
      <c r="L20" s="79"/>
      <c r="M20" s="79"/>
      <c r="N20" s="79"/>
      <c r="O20" s="25"/>
      <c r="P20" s="26">
        <v>21914.4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36315.24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299414.42000000004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51342.12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633913.2200000001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200359.48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-334498.80000000005</v>
      </c>
      <c r="I28" s="84" t="s">
        <v>160</v>
      </c>
      <c r="J28" s="84"/>
      <c r="K28" s="84"/>
      <c r="L28" s="84"/>
      <c r="M28" s="84"/>
      <c r="N28" s="84"/>
      <c r="O28" s="25"/>
      <c r="P28" s="26">
        <v>35689.08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87031.2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228185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179123.64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51289.99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11270.23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4539.4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313.06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497</v>
      </c>
      <c r="H50" s="94"/>
      <c r="O50" s="72" t="s">
        <v>497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</v>
      </c>
      <c r="B55" s="73"/>
      <c r="C55" s="29">
        <v>1580</v>
      </c>
      <c r="D55" s="48"/>
      <c r="E55" s="52">
        <v>70</v>
      </c>
      <c r="F55" s="29">
        <v>977</v>
      </c>
      <c r="I55" s="105" t="s">
        <v>500</v>
      </c>
      <c r="J55" s="105"/>
      <c r="K55" s="108" t="s">
        <v>501</v>
      </c>
      <c r="L55" s="108"/>
      <c r="M55" s="108"/>
      <c r="N55" s="108"/>
      <c r="O55" s="109">
        <v>5423</v>
      </c>
      <c r="P55" s="109"/>
      <c r="Q55" s="63" t="s">
        <v>255</v>
      </c>
    </row>
    <row r="56" spans="1:17" ht="15.75" customHeight="1">
      <c r="A56" s="73">
        <v>9</v>
      </c>
      <c r="B56" s="73">
        <v>9</v>
      </c>
      <c r="C56" s="29">
        <v>1624</v>
      </c>
      <c r="D56" s="48"/>
      <c r="E56" s="52">
        <v>71</v>
      </c>
      <c r="F56" s="29">
        <v>6928</v>
      </c>
      <c r="I56" s="105" t="s">
        <v>502</v>
      </c>
      <c r="J56" s="105"/>
      <c r="K56" s="108" t="s">
        <v>503</v>
      </c>
      <c r="L56" s="108"/>
      <c r="M56" s="108"/>
      <c r="N56" s="108"/>
      <c r="O56" s="109">
        <v>36973</v>
      </c>
      <c r="P56" s="109"/>
      <c r="Q56" s="56" t="s">
        <v>255</v>
      </c>
    </row>
    <row r="57" spans="1:17" ht="15.75" customHeight="1">
      <c r="A57" s="73">
        <v>25</v>
      </c>
      <c r="B57" s="73">
        <v>25</v>
      </c>
      <c r="C57" s="29">
        <v>12962</v>
      </c>
      <c r="D57" s="48"/>
      <c r="E57" s="52">
        <v>72</v>
      </c>
      <c r="F57" s="29">
        <v>29646</v>
      </c>
      <c r="I57" s="105" t="s">
        <v>504</v>
      </c>
      <c r="J57" s="105"/>
      <c r="K57" s="106" t="s">
        <v>505</v>
      </c>
      <c r="L57" s="106"/>
      <c r="M57" s="106"/>
      <c r="N57" s="106"/>
      <c r="O57" s="121">
        <v>2115</v>
      </c>
      <c r="P57" s="121"/>
      <c r="Q57" s="63" t="s">
        <v>255</v>
      </c>
    </row>
    <row r="58" spans="1:17" ht="15.75" customHeight="1">
      <c r="A58" s="73">
        <v>28</v>
      </c>
      <c r="B58" s="73">
        <v>28</v>
      </c>
      <c r="C58" s="29">
        <v>2710</v>
      </c>
      <c r="D58" s="48"/>
      <c r="E58" s="52">
        <v>79</v>
      </c>
      <c r="F58" s="29">
        <v>6081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21">
        <v>7198</v>
      </c>
      <c r="P58" s="121"/>
      <c r="Q58" s="63" t="s">
        <v>185</v>
      </c>
    </row>
    <row r="59" spans="1:17" ht="15.75" customHeight="1">
      <c r="A59" s="73">
        <v>33</v>
      </c>
      <c r="B59" s="73">
        <v>33</v>
      </c>
      <c r="C59" s="29">
        <v>22368</v>
      </c>
      <c r="D59" s="48"/>
      <c r="E59" s="52">
        <v>80</v>
      </c>
      <c r="F59" s="29">
        <v>7393</v>
      </c>
      <c r="G59" s="57"/>
      <c r="H59" s="57"/>
      <c r="I59" s="105" t="s">
        <v>275</v>
      </c>
      <c r="J59" s="105"/>
      <c r="K59" s="123" t="s">
        <v>276</v>
      </c>
      <c r="L59" s="123"/>
      <c r="M59" s="123"/>
      <c r="N59" s="123"/>
      <c r="O59" s="109">
        <v>500</v>
      </c>
      <c r="P59" s="109"/>
      <c r="Q59" s="56" t="s">
        <v>185</v>
      </c>
    </row>
    <row r="60" spans="1:17" ht="15.75" customHeight="1">
      <c r="A60" s="73">
        <v>39</v>
      </c>
      <c r="B60" s="73">
        <v>39</v>
      </c>
      <c r="C60" s="29">
        <v>8574</v>
      </c>
      <c r="D60" s="48"/>
      <c r="E60" s="52">
        <v>82</v>
      </c>
      <c r="F60" s="29">
        <v>2903</v>
      </c>
      <c r="G60" s="58"/>
      <c r="H60" s="58"/>
      <c r="I60" s="105" t="s">
        <v>500</v>
      </c>
      <c r="J60" s="105"/>
      <c r="K60" s="108" t="s">
        <v>506</v>
      </c>
      <c r="L60" s="108"/>
      <c r="M60" s="108"/>
      <c r="N60" s="108"/>
      <c r="O60" s="109">
        <v>5974</v>
      </c>
      <c r="P60" s="109"/>
      <c r="Q60" s="56" t="s">
        <v>185</v>
      </c>
    </row>
    <row r="61" spans="1:17" ht="15.75" customHeight="1">
      <c r="A61" s="73">
        <v>46</v>
      </c>
      <c r="B61" s="73">
        <v>46</v>
      </c>
      <c r="C61" s="29">
        <v>14006</v>
      </c>
      <c r="D61" s="48"/>
      <c r="E61" s="52">
        <v>84</v>
      </c>
      <c r="F61" s="29">
        <v>3082</v>
      </c>
      <c r="G61" s="58"/>
      <c r="H61" s="58"/>
      <c r="I61" s="105" t="s">
        <v>500</v>
      </c>
      <c r="J61" s="105"/>
      <c r="K61" s="108" t="s">
        <v>507</v>
      </c>
      <c r="L61" s="108"/>
      <c r="M61" s="108"/>
      <c r="N61" s="108"/>
      <c r="O61" s="109">
        <v>5974</v>
      </c>
      <c r="P61" s="109"/>
      <c r="Q61" s="56" t="s">
        <v>185</v>
      </c>
    </row>
    <row r="62" spans="1:17" ht="15.75" customHeight="1">
      <c r="A62" s="73">
        <v>49</v>
      </c>
      <c r="B62" s="73">
        <v>49</v>
      </c>
      <c r="C62" s="29">
        <v>14456</v>
      </c>
      <c r="D62" s="48"/>
      <c r="E62" s="52">
        <v>95</v>
      </c>
      <c r="F62" s="29">
        <v>1501</v>
      </c>
      <c r="G62" s="58"/>
      <c r="H62" s="58"/>
      <c r="I62" s="105" t="s">
        <v>508</v>
      </c>
      <c r="J62" s="105"/>
      <c r="K62" s="108" t="s">
        <v>431</v>
      </c>
      <c r="L62" s="108"/>
      <c r="M62" s="108"/>
      <c r="N62" s="108"/>
      <c r="O62" s="109">
        <v>3009</v>
      </c>
      <c r="P62" s="109"/>
      <c r="Q62" s="56" t="s">
        <v>185</v>
      </c>
    </row>
    <row r="63" spans="1:17" ht="15.75" customHeight="1">
      <c r="A63" s="73">
        <v>59</v>
      </c>
      <c r="B63" s="73">
        <v>59</v>
      </c>
      <c r="C63" s="29">
        <v>3650</v>
      </c>
      <c r="D63" s="48"/>
      <c r="E63" s="52">
        <v>107</v>
      </c>
      <c r="F63" s="29">
        <v>35032</v>
      </c>
      <c r="G63" s="58"/>
      <c r="H63" s="58"/>
      <c r="I63" s="105" t="s">
        <v>502</v>
      </c>
      <c r="J63" s="105"/>
      <c r="K63" s="108" t="s">
        <v>509</v>
      </c>
      <c r="L63" s="108"/>
      <c r="M63" s="108"/>
      <c r="N63" s="108"/>
      <c r="O63" s="109">
        <v>40621</v>
      </c>
      <c r="P63" s="109"/>
      <c r="Q63" s="56" t="s">
        <v>185</v>
      </c>
    </row>
    <row r="64" spans="1:17" ht="15.75" customHeight="1">
      <c r="A64" s="73">
        <v>64</v>
      </c>
      <c r="B64" s="73">
        <v>64</v>
      </c>
      <c r="C64" s="29">
        <v>1425</v>
      </c>
      <c r="D64" s="48"/>
      <c r="E64" s="52">
        <v>117</v>
      </c>
      <c r="F64" s="29">
        <v>898</v>
      </c>
      <c r="G64" s="58"/>
      <c r="H64" s="58"/>
      <c r="I64" s="105" t="s">
        <v>195</v>
      </c>
      <c r="J64" s="105"/>
      <c r="K64" s="108" t="s">
        <v>264</v>
      </c>
      <c r="L64" s="108"/>
      <c r="M64" s="108"/>
      <c r="N64" s="108"/>
      <c r="O64" s="109">
        <v>38997</v>
      </c>
      <c r="P64" s="109"/>
      <c r="Q64" s="56" t="s">
        <v>188</v>
      </c>
    </row>
    <row r="65" spans="1:17" ht="15.75" customHeight="1">
      <c r="A65" s="73">
        <v>67</v>
      </c>
      <c r="B65" s="73">
        <v>67</v>
      </c>
      <c r="C65" s="29">
        <v>14062</v>
      </c>
      <c r="D65" s="48"/>
      <c r="E65" s="52">
        <v>119</v>
      </c>
      <c r="F65" s="29">
        <v>1487</v>
      </c>
      <c r="G65" s="58"/>
      <c r="H65" s="58"/>
      <c r="I65" s="122"/>
      <c r="J65" s="122"/>
      <c r="K65" s="123" t="s">
        <v>510</v>
      </c>
      <c r="L65" s="123"/>
      <c r="M65" s="123"/>
      <c r="N65" s="123"/>
      <c r="O65" s="109">
        <v>41200</v>
      </c>
      <c r="P65" s="109"/>
      <c r="Q65" s="56" t="s">
        <v>188</v>
      </c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05" t="s">
        <v>183</v>
      </c>
      <c r="J66" s="105"/>
      <c r="K66" s="106" t="s">
        <v>184</v>
      </c>
      <c r="L66" s="106"/>
      <c r="M66" s="106"/>
      <c r="N66" s="106"/>
      <c r="O66" s="109">
        <v>1469</v>
      </c>
      <c r="P66" s="109"/>
      <c r="Q66" s="56" t="s">
        <v>191</v>
      </c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05" t="s">
        <v>183</v>
      </c>
      <c r="J67" s="105"/>
      <c r="K67" s="106" t="s">
        <v>184</v>
      </c>
      <c r="L67" s="106"/>
      <c r="M67" s="106"/>
      <c r="N67" s="106"/>
      <c r="O67" s="109">
        <v>13190</v>
      </c>
      <c r="P67" s="109"/>
      <c r="Q67" s="56" t="s">
        <v>194</v>
      </c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05" t="s">
        <v>237</v>
      </c>
      <c r="J68" s="105"/>
      <c r="K68" s="106" t="s">
        <v>238</v>
      </c>
      <c r="L68" s="106"/>
      <c r="M68" s="106"/>
      <c r="N68" s="106"/>
      <c r="O68" s="109">
        <v>131</v>
      </c>
      <c r="P68" s="109"/>
      <c r="Q68" s="56" t="s">
        <v>194</v>
      </c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05" t="s">
        <v>195</v>
      </c>
      <c r="J69" s="105"/>
      <c r="K69" s="108" t="s">
        <v>358</v>
      </c>
      <c r="L69" s="108"/>
      <c r="M69" s="108"/>
      <c r="N69" s="108"/>
      <c r="O69" s="109">
        <v>11819</v>
      </c>
      <c r="P69" s="109"/>
      <c r="Q69" s="56" t="s">
        <v>194</v>
      </c>
    </row>
    <row r="70" spans="1:17" ht="15.75" customHeight="1">
      <c r="A70" s="73"/>
      <c r="B70" s="73"/>
      <c r="C70" s="29"/>
      <c r="D70" s="48"/>
      <c r="E70" s="52"/>
      <c r="F70" s="29"/>
      <c r="I70" s="105" t="s">
        <v>237</v>
      </c>
      <c r="J70" s="105"/>
      <c r="K70" s="123" t="s">
        <v>238</v>
      </c>
      <c r="L70" s="123"/>
      <c r="M70" s="123"/>
      <c r="N70" s="123"/>
      <c r="O70" s="109">
        <v>1803</v>
      </c>
      <c r="P70" s="109"/>
      <c r="Q70" s="56" t="s">
        <v>198</v>
      </c>
    </row>
    <row r="71" spans="1:17" ht="15.75" customHeight="1">
      <c r="A71" s="73"/>
      <c r="B71" s="73"/>
      <c r="C71" s="29"/>
      <c r="D71" s="48"/>
      <c r="E71" s="52"/>
      <c r="F71" s="29"/>
      <c r="I71" s="105" t="s">
        <v>183</v>
      </c>
      <c r="J71" s="105"/>
      <c r="K71" s="106" t="s">
        <v>184</v>
      </c>
      <c r="L71" s="106"/>
      <c r="M71" s="106"/>
      <c r="N71" s="106"/>
      <c r="O71" s="109">
        <v>3748</v>
      </c>
      <c r="P71" s="109"/>
      <c r="Q71" s="56" t="s">
        <v>204</v>
      </c>
    </row>
    <row r="72" spans="1:17" ht="15.75" customHeight="1">
      <c r="A72" s="73"/>
      <c r="B72" s="73"/>
      <c r="C72" s="29"/>
      <c r="D72" s="48"/>
      <c r="E72" s="52"/>
      <c r="F72" s="29"/>
      <c r="I72" s="105"/>
      <c r="J72" s="105"/>
      <c r="K72" s="123" t="s">
        <v>511</v>
      </c>
      <c r="L72" s="123"/>
      <c r="M72" s="123"/>
      <c r="N72" s="123"/>
      <c r="O72" s="109">
        <v>1465</v>
      </c>
      <c r="P72" s="109"/>
      <c r="Q72" s="56" t="s">
        <v>204</v>
      </c>
    </row>
    <row r="73" spans="1:17" ht="15.75" customHeight="1">
      <c r="A73" s="73"/>
      <c r="B73" s="73"/>
      <c r="C73" s="29"/>
      <c r="D73" s="48"/>
      <c r="E73" s="52"/>
      <c r="F73" s="29"/>
      <c r="I73" s="105" t="s">
        <v>183</v>
      </c>
      <c r="J73" s="105"/>
      <c r="K73" s="106" t="s">
        <v>184</v>
      </c>
      <c r="L73" s="106"/>
      <c r="M73" s="106"/>
      <c r="N73" s="106"/>
      <c r="O73" s="109">
        <v>6184</v>
      </c>
      <c r="P73" s="109"/>
      <c r="Q73" s="56" t="s">
        <v>205</v>
      </c>
    </row>
    <row r="74" spans="1:17" ht="15.75" customHeight="1">
      <c r="A74" s="73"/>
      <c r="B74" s="73"/>
      <c r="C74" s="29"/>
      <c r="D74" s="48"/>
      <c r="E74" s="52"/>
      <c r="F74" s="29"/>
      <c r="I74" s="105" t="s">
        <v>189</v>
      </c>
      <c r="J74" s="105"/>
      <c r="K74" s="106" t="s">
        <v>199</v>
      </c>
      <c r="L74" s="106"/>
      <c r="M74" s="106"/>
      <c r="N74" s="106"/>
      <c r="O74" s="109">
        <v>392</v>
      </c>
      <c r="P74" s="109"/>
      <c r="Q74" s="56" t="s">
        <v>206</v>
      </c>
    </row>
    <row r="75" spans="1:17" ht="15.75">
      <c r="A75" s="73"/>
      <c r="B75" s="73"/>
      <c r="C75" s="29"/>
      <c r="D75" s="48"/>
      <c r="E75" s="52"/>
      <c r="F75" s="29"/>
      <c r="I75" s="105"/>
      <c r="J75" s="105"/>
      <c r="K75" s="123"/>
      <c r="L75" s="123"/>
      <c r="M75" s="123"/>
      <c r="N75" s="123"/>
      <c r="O75" s="109"/>
      <c r="P75" s="109"/>
      <c r="Q75" s="56"/>
    </row>
    <row r="76" spans="1:17" ht="15.75" customHeight="1">
      <c r="A76" s="104"/>
      <c r="B76" s="104"/>
      <c r="C76" s="29"/>
      <c r="D76" s="48"/>
      <c r="E76" s="52"/>
      <c r="F76" s="29"/>
      <c r="I76" s="126" t="s">
        <v>210</v>
      </c>
      <c r="J76" s="126"/>
      <c r="K76" s="126"/>
      <c r="L76" s="126"/>
      <c r="M76" s="126"/>
      <c r="N76" s="126"/>
      <c r="O76" s="127">
        <f>O55+O56+O58+O59+O60+O61+O62+O63+O64+O65+O66+O70+O67+O68+O69+O71+O72+O73+O75+O57+O74</f>
        <v>228185</v>
      </c>
      <c r="P76" s="127"/>
      <c r="Q76" s="127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193345</v>
      </c>
    </row>
  </sheetData>
  <sheetProtection selectLockedCells="1" selectUnlockedCells="1"/>
  <mergeCells count="202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1:B71"/>
    <mergeCell ref="I71:J71"/>
    <mergeCell ref="K71:N71"/>
    <mergeCell ref="O71:P71"/>
    <mergeCell ref="A72:B72"/>
    <mergeCell ref="I72:J72"/>
    <mergeCell ref="K72:N72"/>
    <mergeCell ref="O72:P72"/>
    <mergeCell ref="A69:B69"/>
    <mergeCell ref="I69:J69"/>
    <mergeCell ref="K69:N69"/>
    <mergeCell ref="O69:P69"/>
    <mergeCell ref="A70:B70"/>
    <mergeCell ref="I70:J70"/>
    <mergeCell ref="K70:N70"/>
    <mergeCell ref="O70:P70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49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512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513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514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328197.72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34195.94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328197.72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5838.36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157421</v>
      </c>
      <c r="I20" s="79" t="s">
        <v>150</v>
      </c>
      <c r="J20" s="79"/>
      <c r="K20" s="79"/>
      <c r="L20" s="79"/>
      <c r="M20" s="79"/>
      <c r="N20" s="79"/>
      <c r="O20" s="25"/>
      <c r="P20" s="26">
        <v>14595.84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24187.44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170776.71999999997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34195.92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312779.48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133447.66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-142002.76</v>
      </c>
      <c r="I28" s="84" t="s">
        <v>160</v>
      </c>
      <c r="J28" s="84"/>
      <c r="K28" s="84"/>
      <c r="L28" s="84"/>
      <c r="M28" s="84"/>
      <c r="N28" s="84"/>
      <c r="O28" s="25"/>
      <c r="P28" s="26">
        <v>23770.32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57966.24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42548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119303.62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34161.22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7506.43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3023.42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208.51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917.39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512</v>
      </c>
      <c r="H50" s="94"/>
      <c r="O50" s="72" t="s">
        <v>512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3</v>
      </c>
      <c r="B55" s="73"/>
      <c r="C55" s="29">
        <v>29647</v>
      </c>
      <c r="D55" s="48"/>
      <c r="E55" s="52">
        <v>41</v>
      </c>
      <c r="F55" s="29">
        <v>3004</v>
      </c>
      <c r="I55" s="105" t="s">
        <v>254</v>
      </c>
      <c r="J55" s="105"/>
      <c r="K55" s="106" t="s">
        <v>184</v>
      </c>
      <c r="L55" s="106"/>
      <c r="M55" s="106"/>
      <c r="N55" s="106"/>
      <c r="O55" s="121">
        <v>2219</v>
      </c>
      <c r="P55" s="121"/>
      <c r="Q55" s="63" t="s">
        <v>255</v>
      </c>
    </row>
    <row r="56" spans="1:17" ht="15.75" customHeight="1">
      <c r="A56" s="73">
        <v>8</v>
      </c>
      <c r="B56" s="73">
        <v>8</v>
      </c>
      <c r="C56" s="29">
        <v>1283</v>
      </c>
      <c r="D56" s="48"/>
      <c r="E56" s="52">
        <v>46</v>
      </c>
      <c r="F56" s="29">
        <v>20138</v>
      </c>
      <c r="I56" s="105" t="s">
        <v>183</v>
      </c>
      <c r="J56" s="105"/>
      <c r="K56" s="106" t="s">
        <v>184</v>
      </c>
      <c r="L56" s="106"/>
      <c r="M56" s="106"/>
      <c r="N56" s="106"/>
      <c r="O56" s="121">
        <v>7767</v>
      </c>
      <c r="P56" s="121"/>
      <c r="Q56" s="63" t="s">
        <v>185</v>
      </c>
    </row>
    <row r="57" spans="1:17" ht="15.75" customHeight="1">
      <c r="A57" s="73">
        <v>9</v>
      </c>
      <c r="B57" s="73">
        <v>9</v>
      </c>
      <c r="C57" s="29">
        <v>1509</v>
      </c>
      <c r="D57" s="48"/>
      <c r="E57" s="52">
        <v>46</v>
      </c>
      <c r="F57" s="29">
        <v>3268</v>
      </c>
      <c r="I57" s="105" t="s">
        <v>183</v>
      </c>
      <c r="J57" s="105"/>
      <c r="K57" s="106" t="s">
        <v>184</v>
      </c>
      <c r="L57" s="106"/>
      <c r="M57" s="106"/>
      <c r="N57" s="106"/>
      <c r="O57" s="121">
        <v>1855</v>
      </c>
      <c r="P57" s="121"/>
      <c r="Q57" s="63" t="s">
        <v>185</v>
      </c>
    </row>
    <row r="58" spans="1:17" ht="15.75" customHeight="1">
      <c r="A58" s="73">
        <v>23</v>
      </c>
      <c r="B58" s="73">
        <v>23</v>
      </c>
      <c r="C58" s="29">
        <v>22830</v>
      </c>
      <c r="D58" s="48"/>
      <c r="E58" s="52">
        <v>52</v>
      </c>
      <c r="F58" s="29">
        <v>1691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21">
        <v>13985</v>
      </c>
      <c r="P58" s="121"/>
      <c r="Q58" s="56" t="s">
        <v>186</v>
      </c>
    </row>
    <row r="59" spans="1:17" ht="15.75" customHeight="1">
      <c r="A59" s="73">
        <v>24</v>
      </c>
      <c r="B59" s="73">
        <v>24</v>
      </c>
      <c r="C59" s="29">
        <v>37870</v>
      </c>
      <c r="D59" s="48"/>
      <c r="E59" s="52">
        <v>64</v>
      </c>
      <c r="F59" s="29">
        <v>5082</v>
      </c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21">
        <v>4388</v>
      </c>
      <c r="P59" s="121"/>
      <c r="Q59" s="56" t="s">
        <v>186</v>
      </c>
    </row>
    <row r="60" spans="1:17" ht="15.75" customHeight="1">
      <c r="A60" s="73">
        <v>27</v>
      </c>
      <c r="B60" s="73">
        <v>27</v>
      </c>
      <c r="C60" s="29">
        <v>22033</v>
      </c>
      <c r="D60" s="48"/>
      <c r="E60" s="52">
        <v>70</v>
      </c>
      <c r="F60" s="29">
        <v>1041</v>
      </c>
      <c r="G60" s="58"/>
      <c r="H60" s="58"/>
      <c r="I60" s="105" t="s">
        <v>183</v>
      </c>
      <c r="J60" s="105"/>
      <c r="K60" s="106" t="s">
        <v>291</v>
      </c>
      <c r="L60" s="106"/>
      <c r="M60" s="106"/>
      <c r="N60" s="106"/>
      <c r="O60" s="109">
        <v>2966</v>
      </c>
      <c r="P60" s="109"/>
      <c r="Q60" s="56" t="s">
        <v>198</v>
      </c>
    </row>
    <row r="61" spans="1:17" ht="15.75" customHeight="1">
      <c r="A61" s="73">
        <v>28</v>
      </c>
      <c r="B61" s="73">
        <v>28</v>
      </c>
      <c r="C61" s="29">
        <v>2166</v>
      </c>
      <c r="D61" s="48"/>
      <c r="E61" s="52">
        <v>72</v>
      </c>
      <c r="F61" s="29">
        <v>5859</v>
      </c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09">
        <v>4526</v>
      </c>
      <c r="P61" s="109"/>
      <c r="Q61" s="56" t="s">
        <v>204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05" t="s">
        <v>183</v>
      </c>
      <c r="J62" s="105"/>
      <c r="K62" s="106" t="s">
        <v>184</v>
      </c>
      <c r="L62" s="106"/>
      <c r="M62" s="106"/>
      <c r="N62" s="106"/>
      <c r="O62" s="109">
        <v>1052</v>
      </c>
      <c r="P62" s="109"/>
      <c r="Q62" s="56" t="s">
        <v>204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05" t="s">
        <v>183</v>
      </c>
      <c r="J63" s="105"/>
      <c r="K63" s="106" t="s">
        <v>184</v>
      </c>
      <c r="L63" s="106"/>
      <c r="M63" s="106"/>
      <c r="N63" s="106"/>
      <c r="O63" s="109">
        <v>3790</v>
      </c>
      <c r="P63" s="109"/>
      <c r="Q63" s="56" t="s">
        <v>206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08"/>
      <c r="L65" s="108"/>
      <c r="M65" s="108"/>
      <c r="N65" s="108"/>
      <c r="O65" s="109"/>
      <c r="P65" s="109"/>
      <c r="Q65" s="56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26" t="s">
        <v>210</v>
      </c>
      <c r="J67" s="126"/>
      <c r="K67" s="126"/>
      <c r="L67" s="126"/>
      <c r="M67" s="126"/>
      <c r="N67" s="126"/>
      <c r="O67" s="127">
        <f>O55+O56+O57+O58+O59+O61+O62+O63+O64+O65+O60</f>
        <v>42548</v>
      </c>
      <c r="P67" s="127"/>
      <c r="Q67" s="127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14"/>
      <c r="J68" s="114"/>
      <c r="K68" s="115"/>
      <c r="L68" s="115"/>
      <c r="M68" s="115"/>
      <c r="N68" s="115"/>
      <c r="O68" s="116"/>
      <c r="P68" s="116"/>
      <c r="Q68" s="6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8"/>
      <c r="L69" s="118"/>
      <c r="M69" s="118"/>
      <c r="N69" s="118"/>
      <c r="O69" s="116"/>
      <c r="P69" s="116"/>
      <c r="Q69" s="62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29"/>
      <c r="L70" s="129"/>
      <c r="M70" s="129"/>
      <c r="N70" s="129"/>
      <c r="O70" s="116"/>
      <c r="P70" s="116"/>
      <c r="Q70" s="62"/>
    </row>
    <row r="71" spans="1:17" ht="15.75" customHeight="1">
      <c r="A71" s="73"/>
      <c r="B71" s="73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73"/>
      <c r="B72" s="73"/>
      <c r="C72" s="29"/>
      <c r="D72" s="48"/>
      <c r="E72" s="52"/>
      <c r="F72" s="29"/>
      <c r="I72" s="114"/>
      <c r="J72" s="114"/>
      <c r="K72" s="129"/>
      <c r="L72" s="129"/>
      <c r="M72" s="129"/>
      <c r="N72" s="129"/>
      <c r="O72" s="116"/>
      <c r="P72" s="116"/>
      <c r="Q72" s="62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62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6"/>
      <c r="P74" s="116"/>
      <c r="Q74" s="62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29"/>
      <c r="L75" s="129"/>
      <c r="M75" s="129"/>
      <c r="N75" s="129"/>
      <c r="O75" s="116"/>
      <c r="P75" s="116"/>
      <c r="Q75" s="62"/>
    </row>
    <row r="76" spans="1:17" ht="15.75" customHeight="1">
      <c r="A76" s="104"/>
      <c r="B76" s="104"/>
      <c r="C76" s="29"/>
      <c r="D76" s="48"/>
      <c r="E76" s="52"/>
      <c r="F76" s="29"/>
      <c r="I76" s="138"/>
      <c r="J76" s="138"/>
      <c r="K76" s="138"/>
      <c r="L76" s="138"/>
      <c r="M76" s="138"/>
      <c r="N76" s="138"/>
      <c r="O76" s="139"/>
      <c r="P76" s="139"/>
      <c r="Q76" s="139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157421</v>
      </c>
    </row>
  </sheetData>
  <sheetProtection selectLockedCells="1" selectUnlockedCells="1"/>
  <mergeCells count="198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2:B72"/>
    <mergeCell ref="I72:J72"/>
    <mergeCell ref="K72:N72"/>
    <mergeCell ref="O72:P72"/>
    <mergeCell ref="A73:B73"/>
    <mergeCell ref="I73:J73"/>
    <mergeCell ref="K73:N73"/>
    <mergeCell ref="O73:P73"/>
    <mergeCell ref="A70:B70"/>
    <mergeCell ref="I70:J70"/>
    <mergeCell ref="K70:N70"/>
    <mergeCell ref="O70:P70"/>
    <mergeCell ref="A71:B71"/>
    <mergeCell ref="I71:J71"/>
    <mergeCell ref="K71:N71"/>
    <mergeCell ref="O71:P71"/>
    <mergeCell ref="A68:B68"/>
    <mergeCell ref="I68:J68"/>
    <mergeCell ref="K68:N68"/>
    <mergeCell ref="O68:P68"/>
    <mergeCell ref="A69:B69"/>
    <mergeCell ref="I69:J69"/>
    <mergeCell ref="K69:N69"/>
    <mergeCell ref="O69:P69"/>
    <mergeCell ref="A65:B65"/>
    <mergeCell ref="I65:J65"/>
    <mergeCell ref="K65:N65"/>
    <mergeCell ref="O65:P65"/>
    <mergeCell ref="A66:B66"/>
    <mergeCell ref="A67:B67"/>
    <mergeCell ref="I67:N67"/>
    <mergeCell ref="O67:Q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D37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234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235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236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388957.2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38014.9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24107.04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388957.2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6490.32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158359</v>
      </c>
      <c r="I20" s="79" t="s">
        <v>150</v>
      </c>
      <c r="J20" s="79"/>
      <c r="K20" s="79"/>
      <c r="L20" s="79"/>
      <c r="M20" s="79"/>
      <c r="N20" s="79"/>
      <c r="O20" s="25"/>
      <c r="P20" s="26">
        <v>16225.92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26888.52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230598.2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38014.92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155</v>
      </c>
      <c r="B25" s="33"/>
      <c r="C25" s="34" t="s">
        <v>156</v>
      </c>
      <c r="D25" s="34"/>
      <c r="E25" s="34"/>
      <c r="F25" s="34"/>
      <c r="G25" s="32"/>
      <c r="H25" s="32">
        <f>H17+P32-P31</f>
        <v>366136.32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148350.74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-135538.12</v>
      </c>
      <c r="I28" s="84" t="s">
        <v>160</v>
      </c>
      <c r="J28" s="84"/>
      <c r="K28" s="84"/>
      <c r="L28" s="84"/>
      <c r="M28" s="84"/>
      <c r="N28" s="84"/>
      <c r="O28" s="25"/>
      <c r="P28" s="26">
        <v>26424.96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64439.88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41619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132627.09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37976.24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8344.73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3361.07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231.8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234</v>
      </c>
      <c r="H50" s="94"/>
      <c r="O50" s="94" t="s">
        <v>234</v>
      </c>
      <c r="P50" s="94"/>
      <c r="Q50" s="94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</v>
      </c>
      <c r="B55" s="73"/>
      <c r="C55" s="29">
        <v>2136</v>
      </c>
      <c r="D55" s="48"/>
      <c r="E55" s="52">
        <v>36</v>
      </c>
      <c r="F55" s="29">
        <v>26225</v>
      </c>
      <c r="I55" s="105" t="s">
        <v>189</v>
      </c>
      <c r="J55" s="105"/>
      <c r="K55" s="106" t="s">
        <v>190</v>
      </c>
      <c r="L55" s="106"/>
      <c r="M55" s="106"/>
      <c r="N55" s="106"/>
      <c r="O55" s="107">
        <v>3617</v>
      </c>
      <c r="P55" s="107"/>
      <c r="Q55" s="54" t="s">
        <v>188</v>
      </c>
    </row>
    <row r="56" spans="1:17" ht="15.75" customHeight="1">
      <c r="A56" s="73">
        <v>2</v>
      </c>
      <c r="B56" s="73">
        <v>2</v>
      </c>
      <c r="C56" s="29">
        <v>8477</v>
      </c>
      <c r="D56" s="48"/>
      <c r="E56" s="52">
        <v>41</v>
      </c>
      <c r="F56" s="29">
        <v>8147</v>
      </c>
      <c r="I56" s="105" t="s">
        <v>195</v>
      </c>
      <c r="J56" s="105"/>
      <c r="K56" s="108" t="s">
        <v>219</v>
      </c>
      <c r="L56" s="108"/>
      <c r="M56" s="108"/>
      <c r="N56" s="108"/>
      <c r="O56" s="109">
        <v>29707</v>
      </c>
      <c r="P56" s="109"/>
      <c r="Q56" s="56" t="s">
        <v>198</v>
      </c>
    </row>
    <row r="57" spans="1:17" ht="15.75" customHeight="1">
      <c r="A57" s="73">
        <v>3</v>
      </c>
      <c r="B57" s="73">
        <v>3</v>
      </c>
      <c r="C57" s="29">
        <v>3357</v>
      </c>
      <c r="D57" s="48"/>
      <c r="E57" s="52">
        <v>42</v>
      </c>
      <c r="F57" s="29">
        <v>1817</v>
      </c>
      <c r="I57" s="105" t="s">
        <v>237</v>
      </c>
      <c r="J57" s="105"/>
      <c r="K57" s="108" t="s">
        <v>238</v>
      </c>
      <c r="L57" s="108"/>
      <c r="M57" s="108"/>
      <c r="N57" s="108"/>
      <c r="O57" s="110">
        <v>713</v>
      </c>
      <c r="P57" s="110"/>
      <c r="Q57" s="59" t="s">
        <v>198</v>
      </c>
    </row>
    <row r="58" spans="1:17" ht="15.75" customHeight="1">
      <c r="A58" s="73">
        <v>10</v>
      </c>
      <c r="B58" s="73">
        <v>10</v>
      </c>
      <c r="C58" s="29">
        <v>3285</v>
      </c>
      <c r="D58" s="48"/>
      <c r="E58" s="52">
        <v>61</v>
      </c>
      <c r="F58" s="29">
        <v>2120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9">
        <v>4954</v>
      </c>
      <c r="P58" s="109"/>
      <c r="Q58" s="56" t="s">
        <v>198</v>
      </c>
    </row>
    <row r="59" spans="1:17" ht="15.75" customHeight="1">
      <c r="A59" s="73">
        <v>23</v>
      </c>
      <c r="B59" s="73">
        <v>23</v>
      </c>
      <c r="C59" s="29">
        <v>2023</v>
      </c>
      <c r="D59" s="48"/>
      <c r="E59" s="52">
        <v>63</v>
      </c>
      <c r="F59" s="29">
        <v>6946</v>
      </c>
      <c r="G59" s="57"/>
      <c r="H59" s="57"/>
      <c r="I59" s="105" t="s">
        <v>192</v>
      </c>
      <c r="J59" s="105"/>
      <c r="K59" s="108" t="s">
        <v>239</v>
      </c>
      <c r="L59" s="108"/>
      <c r="M59" s="108"/>
      <c r="N59" s="108"/>
      <c r="O59" s="109">
        <v>1118</v>
      </c>
      <c r="P59" s="109"/>
      <c r="Q59" s="56" t="s">
        <v>204</v>
      </c>
    </row>
    <row r="60" spans="1:17" ht="15.75" customHeight="1">
      <c r="A60" s="73">
        <v>30</v>
      </c>
      <c r="B60" s="73">
        <v>30</v>
      </c>
      <c r="C60" s="29">
        <v>64112</v>
      </c>
      <c r="D60" s="48"/>
      <c r="E60" s="52">
        <v>63</v>
      </c>
      <c r="F60" s="29">
        <v>29714</v>
      </c>
      <c r="G60" s="58"/>
      <c r="H60" s="58"/>
      <c r="I60" s="105" t="s">
        <v>189</v>
      </c>
      <c r="J60" s="105"/>
      <c r="K60" s="106" t="s">
        <v>199</v>
      </c>
      <c r="L60" s="106"/>
      <c r="M60" s="106"/>
      <c r="N60" s="106"/>
      <c r="O60" s="110">
        <v>254</v>
      </c>
      <c r="P60" s="110"/>
      <c r="Q60" s="59" t="s">
        <v>205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189</v>
      </c>
      <c r="J61" s="105"/>
      <c r="K61" s="106" t="s">
        <v>199</v>
      </c>
      <c r="L61" s="106"/>
      <c r="M61" s="106"/>
      <c r="N61" s="106"/>
      <c r="O61" s="110">
        <v>1256</v>
      </c>
      <c r="P61" s="110"/>
      <c r="Q61" s="59" t="s">
        <v>206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08"/>
      <c r="L65" s="108"/>
      <c r="M65" s="108"/>
      <c r="N65" s="108"/>
      <c r="O65" s="109"/>
      <c r="P65" s="109"/>
      <c r="Q65" s="56"/>
    </row>
    <row r="66" spans="1:17" ht="15.75" customHeight="1">
      <c r="A66" s="104"/>
      <c r="B66" s="104"/>
      <c r="C66" s="29"/>
      <c r="D66" s="48"/>
      <c r="E66" s="52"/>
      <c r="F66" s="29"/>
      <c r="G66" s="58"/>
      <c r="H66" s="58"/>
      <c r="I66" s="124"/>
      <c r="J66" s="124"/>
      <c r="K66" s="108"/>
      <c r="L66" s="108"/>
      <c r="M66" s="108"/>
      <c r="N66" s="108"/>
      <c r="O66" s="109"/>
      <c r="P66" s="109"/>
      <c r="Q66" s="56"/>
    </row>
    <row r="67" spans="1:8" ht="15.75" customHeight="1">
      <c r="A67" s="104"/>
      <c r="B67" s="104"/>
      <c r="C67" s="29"/>
      <c r="D67" s="48"/>
      <c r="E67" s="52"/>
      <c r="F67" s="29"/>
      <c r="G67" s="58"/>
      <c r="H67" s="58"/>
    </row>
    <row r="68" spans="1:17" ht="15.75">
      <c r="A68" s="104"/>
      <c r="B68" s="104"/>
      <c r="C68" s="29"/>
      <c r="D68" s="48"/>
      <c r="E68" s="52"/>
      <c r="F68" s="29"/>
      <c r="G68" s="58"/>
      <c r="H68" s="58"/>
      <c r="I68" s="111" t="s">
        <v>210</v>
      </c>
      <c r="J68" s="111"/>
      <c r="K68" s="111"/>
      <c r="L68" s="111"/>
      <c r="M68" s="111"/>
      <c r="N68" s="111"/>
      <c r="O68" s="112">
        <f>O56+O57+O59+O60+O61+O62+O63+O64+O65+O66+O58+O55</f>
        <v>41619</v>
      </c>
      <c r="P68" s="112"/>
      <c r="Q68" s="112"/>
    </row>
    <row r="69" spans="1:8" ht="15.75" customHeight="1">
      <c r="A69" s="104"/>
      <c r="B69" s="104"/>
      <c r="C69" s="29"/>
      <c r="D69" s="48"/>
      <c r="E69" s="52"/>
      <c r="F69" s="29"/>
      <c r="G69" s="58"/>
      <c r="H69" s="58"/>
    </row>
    <row r="70" spans="1:17" ht="15.75" customHeight="1">
      <c r="A70" s="104"/>
      <c r="B70" s="104"/>
      <c r="C70" s="29"/>
      <c r="D70" s="48"/>
      <c r="E70" s="52"/>
      <c r="F70" s="29"/>
      <c r="I70" s="119"/>
      <c r="J70" s="119"/>
      <c r="K70" s="119"/>
      <c r="L70" s="119"/>
      <c r="M70" s="119"/>
      <c r="N70" s="119"/>
      <c r="O70" s="120"/>
      <c r="P70" s="120"/>
      <c r="Q70" s="120"/>
    </row>
    <row r="71" spans="1:17" ht="15.75" customHeight="1">
      <c r="A71" s="104"/>
      <c r="B71" s="104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7"/>
      <c r="P72" s="117"/>
      <c r="Q72" s="21"/>
    </row>
    <row r="73" spans="1:17" ht="15.75" customHeight="1">
      <c r="A73" s="104"/>
      <c r="B73" s="104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7"/>
      <c r="P73" s="117"/>
      <c r="Q73" s="21"/>
    </row>
    <row r="74" spans="1:17" ht="15.75" customHeight="1">
      <c r="A74" s="104"/>
      <c r="B74" s="104"/>
      <c r="C74" s="29"/>
      <c r="D74" s="48"/>
      <c r="E74" s="52"/>
      <c r="F74" s="29"/>
      <c r="I74" s="114"/>
      <c r="J74" s="114"/>
      <c r="K74" s="118"/>
      <c r="L74" s="118"/>
      <c r="M74" s="118"/>
      <c r="N74" s="118"/>
      <c r="O74" s="117"/>
      <c r="P74" s="117"/>
      <c r="Q74" s="21"/>
    </row>
    <row r="75" spans="1:17" ht="15.75">
      <c r="A75" s="104"/>
      <c r="B75" s="104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158359</v>
      </c>
    </row>
  </sheetData>
  <sheetProtection selectLockedCells="1" selectUnlockedCells="1"/>
  <mergeCells count="195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J76"/>
    <mergeCell ref="K76:N76"/>
    <mergeCell ref="O76:P76"/>
    <mergeCell ref="A73:B73"/>
    <mergeCell ref="I73:J73"/>
    <mergeCell ref="K73:N73"/>
    <mergeCell ref="O73:P73"/>
    <mergeCell ref="A74:B74"/>
    <mergeCell ref="I74:J74"/>
    <mergeCell ref="K74:N74"/>
    <mergeCell ref="O74:P74"/>
    <mergeCell ref="A71:B71"/>
    <mergeCell ref="I71:J71"/>
    <mergeCell ref="K71:N71"/>
    <mergeCell ref="O71:P71"/>
    <mergeCell ref="A72:B72"/>
    <mergeCell ref="I72:J72"/>
    <mergeCell ref="K72:N72"/>
    <mergeCell ref="O72:P72"/>
    <mergeCell ref="A67:B67"/>
    <mergeCell ref="A68:B68"/>
    <mergeCell ref="I68:N68"/>
    <mergeCell ref="O68:Q68"/>
    <mergeCell ref="A69:B69"/>
    <mergeCell ref="A70:B70"/>
    <mergeCell ref="I70:N70"/>
    <mergeCell ref="O70:Q70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50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515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516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517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202769.52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19817.76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12567.36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202769.52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3383.52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15584</v>
      </c>
      <c r="I20" s="79" t="s">
        <v>150</v>
      </c>
      <c r="J20" s="79"/>
      <c r="K20" s="79"/>
      <c r="L20" s="79"/>
      <c r="M20" s="79"/>
      <c r="N20" s="79"/>
      <c r="O20" s="25"/>
      <c r="P20" s="26">
        <v>8458.8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14017.44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187185.52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19817.76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249507.19999999998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77337.6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-62321.67999999999</v>
      </c>
      <c r="I28" s="84" t="s">
        <v>160</v>
      </c>
      <c r="J28" s="84"/>
      <c r="K28" s="84"/>
      <c r="L28" s="84"/>
      <c r="M28" s="84"/>
      <c r="N28" s="84"/>
      <c r="O28" s="25"/>
      <c r="P28" s="26">
        <v>13775.76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33593.52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80331.2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69140.62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19797.62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4350.24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1752.18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120.84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515</v>
      </c>
      <c r="H50" s="94"/>
      <c r="O50" s="72" t="s">
        <v>515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2</v>
      </c>
      <c r="B55" s="73"/>
      <c r="C55" s="29">
        <v>3763</v>
      </c>
      <c r="D55" s="48"/>
      <c r="E55" s="52">
        <v>26</v>
      </c>
      <c r="F55" s="29">
        <v>1780</v>
      </c>
      <c r="I55" s="105" t="s">
        <v>518</v>
      </c>
      <c r="J55" s="105"/>
      <c r="K55" s="106" t="s">
        <v>519</v>
      </c>
      <c r="L55" s="106"/>
      <c r="M55" s="106"/>
      <c r="N55" s="106"/>
      <c r="O55" s="121">
        <v>1316</v>
      </c>
      <c r="P55" s="121"/>
      <c r="Q55" s="63" t="s">
        <v>188</v>
      </c>
    </row>
    <row r="56" spans="1:17" ht="15.75" customHeight="1">
      <c r="A56" s="73">
        <v>6</v>
      </c>
      <c r="B56" s="73">
        <v>6</v>
      </c>
      <c r="C56" s="29">
        <v>3664</v>
      </c>
      <c r="D56" s="48"/>
      <c r="E56" s="52">
        <v>43</v>
      </c>
      <c r="F56" s="29">
        <v>3559</v>
      </c>
      <c r="I56" s="105" t="s">
        <v>189</v>
      </c>
      <c r="J56" s="105"/>
      <c r="K56" s="106" t="s">
        <v>519</v>
      </c>
      <c r="L56" s="106"/>
      <c r="M56" s="106"/>
      <c r="N56" s="106"/>
      <c r="O56" s="121">
        <v>2423</v>
      </c>
      <c r="P56" s="121"/>
      <c r="Q56" s="63" t="s">
        <v>188</v>
      </c>
    </row>
    <row r="57" spans="1:17" ht="15.75" customHeight="1">
      <c r="A57" s="73">
        <v>12</v>
      </c>
      <c r="B57" s="73">
        <v>12</v>
      </c>
      <c r="C57" s="29">
        <v>2818</v>
      </c>
      <c r="D57" s="48"/>
      <c r="E57" s="52"/>
      <c r="F57" s="29"/>
      <c r="I57" s="105" t="s">
        <v>195</v>
      </c>
      <c r="J57" s="105"/>
      <c r="K57" s="106" t="s">
        <v>264</v>
      </c>
      <c r="L57" s="106"/>
      <c r="M57" s="106"/>
      <c r="N57" s="106"/>
      <c r="O57" s="121">
        <v>11668</v>
      </c>
      <c r="P57" s="121"/>
      <c r="Q57" s="63" t="s">
        <v>191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192</v>
      </c>
      <c r="J58" s="105"/>
      <c r="K58" s="108" t="s">
        <v>193</v>
      </c>
      <c r="L58" s="108"/>
      <c r="M58" s="108"/>
      <c r="N58" s="108"/>
      <c r="O58" s="109">
        <v>496</v>
      </c>
      <c r="P58" s="109"/>
      <c r="Q58" s="56" t="s">
        <v>204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7635</v>
      </c>
      <c r="P59" s="109"/>
      <c r="Q59" s="56" t="s">
        <v>204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34"/>
      <c r="J60" s="134"/>
      <c r="K60" s="123" t="s">
        <v>520</v>
      </c>
      <c r="L60" s="123"/>
      <c r="M60" s="123"/>
      <c r="N60" s="123"/>
      <c r="O60" s="109">
        <v>44083.2</v>
      </c>
      <c r="P60" s="109"/>
      <c r="Q60" s="56" t="s">
        <v>205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09">
        <v>6501</v>
      </c>
      <c r="P61" s="109"/>
      <c r="Q61" s="56" t="s">
        <v>204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05" t="s">
        <v>189</v>
      </c>
      <c r="J62" s="105"/>
      <c r="K62" s="106" t="s">
        <v>199</v>
      </c>
      <c r="L62" s="106"/>
      <c r="M62" s="106"/>
      <c r="N62" s="106"/>
      <c r="O62" s="109">
        <v>604</v>
      </c>
      <c r="P62" s="109"/>
      <c r="Q62" s="56" t="s">
        <v>206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05" t="s">
        <v>183</v>
      </c>
      <c r="J63" s="105"/>
      <c r="K63" s="106" t="s">
        <v>184</v>
      </c>
      <c r="L63" s="106"/>
      <c r="M63" s="106"/>
      <c r="N63" s="106"/>
      <c r="O63" s="109">
        <v>5605</v>
      </c>
      <c r="P63" s="109"/>
      <c r="Q63" s="56" t="s">
        <v>206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08"/>
      <c r="L65" s="108"/>
      <c r="M65" s="108"/>
      <c r="N65" s="108"/>
      <c r="O65" s="109"/>
      <c r="P65" s="109"/>
      <c r="Q65" s="56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24"/>
      <c r="J66" s="124"/>
      <c r="K66" s="108"/>
      <c r="L66" s="108"/>
      <c r="M66" s="108"/>
      <c r="N66" s="108"/>
      <c r="O66" s="109"/>
      <c r="P66" s="109"/>
      <c r="Q66" s="56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26" t="s">
        <v>210</v>
      </c>
      <c r="J68" s="126"/>
      <c r="K68" s="126"/>
      <c r="L68" s="126"/>
      <c r="M68" s="126"/>
      <c r="N68" s="126"/>
      <c r="O68" s="127">
        <f>O57+O58+O59+O60+O61+O62+O63+O64+O65+O66+O55+O56</f>
        <v>80331.2</v>
      </c>
      <c r="P68" s="127"/>
      <c r="Q68" s="127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8"/>
      <c r="L69" s="118"/>
      <c r="M69" s="118"/>
      <c r="N69" s="118"/>
      <c r="O69" s="116"/>
      <c r="P69" s="116"/>
      <c r="Q69" s="62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29"/>
      <c r="L70" s="129"/>
      <c r="M70" s="129"/>
      <c r="N70" s="129"/>
      <c r="O70" s="116"/>
      <c r="P70" s="116"/>
      <c r="Q70" s="62"/>
    </row>
    <row r="71" spans="1:17" ht="15.75" customHeight="1">
      <c r="A71" s="73"/>
      <c r="B71" s="73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73"/>
      <c r="B72" s="73"/>
      <c r="C72" s="29"/>
      <c r="D72" s="48"/>
      <c r="E72" s="52"/>
      <c r="F72" s="29"/>
      <c r="I72" s="114"/>
      <c r="J72" s="114"/>
      <c r="K72" s="129"/>
      <c r="L72" s="129"/>
      <c r="M72" s="129"/>
      <c r="N72" s="129"/>
      <c r="O72" s="116"/>
      <c r="P72" s="116"/>
      <c r="Q72" s="62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62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6"/>
      <c r="P74" s="116"/>
      <c r="Q74" s="62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29"/>
      <c r="L75" s="129"/>
      <c r="M75" s="129"/>
      <c r="N75" s="129"/>
      <c r="O75" s="116"/>
      <c r="P75" s="116"/>
      <c r="Q75" s="62"/>
    </row>
    <row r="76" spans="1:17" ht="15.75" customHeight="1">
      <c r="A76" s="104"/>
      <c r="B76" s="104"/>
      <c r="C76" s="29"/>
      <c r="D76" s="48"/>
      <c r="E76" s="52"/>
      <c r="F76" s="29"/>
      <c r="I76" s="138"/>
      <c r="J76" s="138"/>
      <c r="K76" s="138"/>
      <c r="L76" s="138"/>
      <c r="M76" s="138"/>
      <c r="N76" s="138"/>
      <c r="O76" s="139"/>
      <c r="P76" s="139"/>
      <c r="Q76" s="139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15584</v>
      </c>
    </row>
  </sheetData>
  <sheetProtection selectLockedCells="1" selectUnlockedCells="1"/>
  <mergeCells count="198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2:B72"/>
    <mergeCell ref="I72:J72"/>
    <mergeCell ref="K72:N72"/>
    <mergeCell ref="O72:P72"/>
    <mergeCell ref="A73:B73"/>
    <mergeCell ref="I73:J73"/>
    <mergeCell ref="K73:N73"/>
    <mergeCell ref="O73:P73"/>
    <mergeCell ref="A70:B70"/>
    <mergeCell ref="I70:J70"/>
    <mergeCell ref="K70:N70"/>
    <mergeCell ref="O70:P70"/>
    <mergeCell ref="A71:B71"/>
    <mergeCell ref="I71:J71"/>
    <mergeCell ref="K71:N71"/>
    <mergeCell ref="O71:P71"/>
    <mergeCell ref="A67:B67"/>
    <mergeCell ref="A68:B68"/>
    <mergeCell ref="I68:N68"/>
    <mergeCell ref="O68:Q68"/>
    <mergeCell ref="A69:B69"/>
    <mergeCell ref="I69:J69"/>
    <mergeCell ref="K69:N69"/>
    <mergeCell ref="O69:P69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51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D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521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522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523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196426.68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19197.84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12174.24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196426.68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3277.68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47042</v>
      </c>
      <c r="I20" s="79" t="s">
        <v>150</v>
      </c>
      <c r="J20" s="79"/>
      <c r="K20" s="79"/>
      <c r="L20" s="79"/>
      <c r="M20" s="79"/>
      <c r="N20" s="79"/>
      <c r="O20" s="25"/>
      <c r="P20" s="26">
        <v>8194.2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13578.96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149384.68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19197.84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191010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74918.4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-41625.32000000001</v>
      </c>
      <c r="I28" s="84" t="s">
        <v>160</v>
      </c>
      <c r="J28" s="84"/>
      <c r="K28" s="84"/>
      <c r="L28" s="84"/>
      <c r="M28" s="84"/>
      <c r="N28" s="84"/>
      <c r="O28" s="25"/>
      <c r="P28" s="26">
        <v>13344.84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32542.68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27126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66977.83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19178.33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4214.16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1697.37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117.06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521</v>
      </c>
      <c r="H50" s="94"/>
      <c r="O50" s="72" t="s">
        <v>521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6</v>
      </c>
      <c r="B55" s="73"/>
      <c r="C55" s="29">
        <v>14909</v>
      </c>
      <c r="D55" s="48"/>
      <c r="E55" s="52">
        <v>35</v>
      </c>
      <c r="F55" s="29">
        <v>2491</v>
      </c>
      <c r="I55" s="105" t="s">
        <v>195</v>
      </c>
      <c r="J55" s="105"/>
      <c r="K55" s="106" t="s">
        <v>264</v>
      </c>
      <c r="L55" s="106"/>
      <c r="M55" s="106"/>
      <c r="N55" s="106"/>
      <c r="O55" s="121">
        <v>14799</v>
      </c>
      <c r="P55" s="121"/>
      <c r="Q55" s="63" t="s">
        <v>191</v>
      </c>
    </row>
    <row r="56" spans="1:17" ht="15.75" customHeight="1">
      <c r="A56" s="73">
        <v>33</v>
      </c>
      <c r="B56" s="73">
        <v>33</v>
      </c>
      <c r="C56" s="29">
        <v>26138</v>
      </c>
      <c r="D56" s="48"/>
      <c r="E56" s="52">
        <v>45</v>
      </c>
      <c r="F56" s="29">
        <v>3504</v>
      </c>
      <c r="I56" s="105" t="s">
        <v>524</v>
      </c>
      <c r="J56" s="105"/>
      <c r="K56" s="108" t="s">
        <v>525</v>
      </c>
      <c r="L56" s="108"/>
      <c r="M56" s="108"/>
      <c r="N56" s="108"/>
      <c r="O56" s="109">
        <v>9815</v>
      </c>
      <c r="P56" s="109"/>
      <c r="Q56" s="56" t="s">
        <v>202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192</v>
      </c>
      <c r="J57" s="105"/>
      <c r="K57" s="108" t="s">
        <v>193</v>
      </c>
      <c r="L57" s="108"/>
      <c r="M57" s="108"/>
      <c r="N57" s="108"/>
      <c r="O57" s="109">
        <v>483</v>
      </c>
      <c r="P57" s="109"/>
      <c r="Q57" s="56" t="s">
        <v>204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189</v>
      </c>
      <c r="J58" s="105"/>
      <c r="K58" s="106" t="s">
        <v>199</v>
      </c>
      <c r="L58" s="106"/>
      <c r="M58" s="106"/>
      <c r="N58" s="106"/>
      <c r="O58" s="109">
        <v>551</v>
      </c>
      <c r="P58" s="109"/>
      <c r="Q58" s="56" t="s">
        <v>206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1478</v>
      </c>
      <c r="P59" s="109"/>
      <c r="Q59" s="56" t="s">
        <v>206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26" t="s">
        <v>210</v>
      </c>
      <c r="J66" s="126"/>
      <c r="K66" s="126"/>
      <c r="L66" s="126"/>
      <c r="M66" s="126"/>
      <c r="N66" s="126"/>
      <c r="O66" s="127">
        <f>O55+O56+O57+O58+O59+O60+O61+O62+O63+O64</f>
        <v>27126</v>
      </c>
      <c r="P66" s="127"/>
      <c r="Q66" s="127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8"/>
      <c r="J68" s="138"/>
      <c r="K68" s="138"/>
      <c r="L68" s="138"/>
      <c r="M68" s="138"/>
      <c r="N68" s="138"/>
      <c r="O68" s="139"/>
      <c r="P68" s="139"/>
      <c r="Q68" s="139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8"/>
      <c r="L69" s="118"/>
      <c r="M69" s="118"/>
      <c r="N69" s="118"/>
      <c r="O69" s="116"/>
      <c r="P69" s="116"/>
      <c r="Q69" s="62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29"/>
      <c r="L70" s="129"/>
      <c r="M70" s="129"/>
      <c r="N70" s="129"/>
      <c r="O70" s="116"/>
      <c r="P70" s="116"/>
      <c r="Q70" s="62"/>
    </row>
    <row r="71" spans="1:17" ht="15.75" customHeight="1">
      <c r="A71" s="73"/>
      <c r="B71" s="73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73"/>
      <c r="B72" s="73"/>
      <c r="C72" s="29"/>
      <c r="D72" s="48"/>
      <c r="E72" s="52"/>
      <c r="F72" s="29"/>
      <c r="I72" s="114"/>
      <c r="J72" s="114"/>
      <c r="K72" s="129"/>
      <c r="L72" s="129"/>
      <c r="M72" s="129"/>
      <c r="N72" s="129"/>
      <c r="O72" s="116"/>
      <c r="P72" s="116"/>
      <c r="Q72" s="62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62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6"/>
      <c r="P74" s="116"/>
      <c r="Q74" s="62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29"/>
      <c r="L75" s="129"/>
      <c r="M75" s="129"/>
      <c r="N75" s="129"/>
      <c r="O75" s="116"/>
      <c r="P75" s="116"/>
      <c r="Q75" s="62"/>
    </row>
    <row r="76" spans="1:17" ht="15.75" customHeight="1">
      <c r="A76" s="104"/>
      <c r="B76" s="104"/>
      <c r="C76" s="29"/>
      <c r="D76" s="48"/>
      <c r="E76" s="52"/>
      <c r="F76" s="29"/>
      <c r="I76" s="138"/>
      <c r="J76" s="138"/>
      <c r="K76" s="138"/>
      <c r="L76" s="138"/>
      <c r="M76" s="138"/>
      <c r="N76" s="138"/>
      <c r="O76" s="139"/>
      <c r="P76" s="139"/>
      <c r="Q76" s="139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47042</v>
      </c>
    </row>
  </sheetData>
  <sheetProtection selectLockedCells="1" selectUnlockedCells="1"/>
  <mergeCells count="194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1:B71"/>
    <mergeCell ref="I71:J71"/>
    <mergeCell ref="K71:N71"/>
    <mergeCell ref="O71:P71"/>
    <mergeCell ref="A72:B72"/>
    <mergeCell ref="I72:J72"/>
    <mergeCell ref="K72:N72"/>
    <mergeCell ref="O72:P72"/>
    <mergeCell ref="A69:B69"/>
    <mergeCell ref="I69:J69"/>
    <mergeCell ref="K69:N69"/>
    <mergeCell ref="O69:P69"/>
    <mergeCell ref="A70:B70"/>
    <mergeCell ref="I70:J70"/>
    <mergeCell ref="K70:N70"/>
    <mergeCell ref="O70:P70"/>
    <mergeCell ref="A65:B65"/>
    <mergeCell ref="A66:B66"/>
    <mergeCell ref="I66:N66"/>
    <mergeCell ref="O66:Q66"/>
    <mergeCell ref="A67:B67"/>
    <mergeCell ref="A68:B68"/>
    <mergeCell ref="I68:N68"/>
    <mergeCell ref="O68:Q68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52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526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527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528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197503.92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19303.1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12240.96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197503.92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3295.68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7484</v>
      </c>
      <c r="I20" s="79" t="s">
        <v>150</v>
      </c>
      <c r="J20" s="79"/>
      <c r="K20" s="79"/>
      <c r="L20" s="79"/>
      <c r="M20" s="79"/>
      <c r="N20" s="79"/>
      <c r="O20" s="25"/>
      <c r="P20" s="26">
        <v>8239.2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13653.48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190019.92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19303.08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188530.80000000002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75329.26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1489.1199999999953</v>
      </c>
      <c r="I28" s="84" t="s">
        <v>160</v>
      </c>
      <c r="J28" s="84"/>
      <c r="K28" s="84"/>
      <c r="L28" s="84"/>
      <c r="M28" s="84"/>
      <c r="N28" s="84"/>
      <c r="O28" s="25"/>
      <c r="P28" s="26">
        <v>13418.04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32721.12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23748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67345.16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19283.51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4237.27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1706.68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117.7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526</v>
      </c>
      <c r="H50" s="94"/>
      <c r="O50" s="72" t="s">
        <v>526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3</v>
      </c>
      <c r="B55" s="73"/>
      <c r="C55" s="29">
        <v>2210</v>
      </c>
      <c r="D55" s="48"/>
      <c r="E55" s="52">
        <v>25</v>
      </c>
      <c r="F55" s="29">
        <v>3043</v>
      </c>
      <c r="I55" s="105" t="s">
        <v>189</v>
      </c>
      <c r="J55" s="105"/>
      <c r="K55" s="106" t="s">
        <v>199</v>
      </c>
      <c r="L55" s="106"/>
      <c r="M55" s="106"/>
      <c r="N55" s="106"/>
      <c r="O55" s="121">
        <v>20399</v>
      </c>
      <c r="P55" s="121"/>
      <c r="Q55" s="63" t="s">
        <v>198</v>
      </c>
    </row>
    <row r="56" spans="1:17" ht="15.75" customHeight="1">
      <c r="A56" s="73">
        <v>10</v>
      </c>
      <c r="B56" s="73">
        <v>10</v>
      </c>
      <c r="C56" s="29">
        <v>2231</v>
      </c>
      <c r="D56" s="48"/>
      <c r="E56" s="52"/>
      <c r="F56" s="29"/>
      <c r="I56" s="105" t="s">
        <v>183</v>
      </c>
      <c r="J56" s="105"/>
      <c r="K56" s="106" t="s">
        <v>184</v>
      </c>
      <c r="L56" s="106"/>
      <c r="M56" s="106"/>
      <c r="N56" s="106"/>
      <c r="O56" s="109">
        <v>2798</v>
      </c>
      <c r="P56" s="109"/>
      <c r="Q56" s="56" t="s">
        <v>205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189</v>
      </c>
      <c r="J57" s="105"/>
      <c r="K57" s="106" t="s">
        <v>199</v>
      </c>
      <c r="L57" s="106"/>
      <c r="M57" s="106"/>
      <c r="N57" s="106"/>
      <c r="O57" s="109">
        <v>551</v>
      </c>
      <c r="P57" s="109"/>
      <c r="Q57" s="56" t="s">
        <v>206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34"/>
      <c r="J58" s="134"/>
      <c r="K58" s="108"/>
      <c r="L58" s="108"/>
      <c r="M58" s="108"/>
      <c r="N58" s="108"/>
      <c r="O58" s="109"/>
      <c r="P58" s="109"/>
      <c r="Q58" s="56"/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34"/>
      <c r="J59" s="134"/>
      <c r="K59" s="108"/>
      <c r="L59" s="108"/>
      <c r="M59" s="108"/>
      <c r="N59" s="108"/>
      <c r="O59" s="109"/>
      <c r="P59" s="109"/>
      <c r="Q59" s="56"/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23"/>
      <c r="L60" s="123"/>
      <c r="M60" s="123"/>
      <c r="N60" s="123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08"/>
      <c r="L65" s="108"/>
      <c r="M65" s="108"/>
      <c r="N65" s="108"/>
      <c r="O65" s="109"/>
      <c r="P65" s="109"/>
      <c r="Q65" s="56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26" t="s">
        <v>210</v>
      </c>
      <c r="J67" s="126"/>
      <c r="K67" s="126"/>
      <c r="L67" s="126"/>
      <c r="M67" s="126"/>
      <c r="N67" s="126"/>
      <c r="O67" s="127">
        <f>O56+O57+O58+O59+O60+O61+O62+O63+O64+O65+O55</f>
        <v>23748</v>
      </c>
      <c r="P67" s="127"/>
      <c r="Q67" s="127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8"/>
      <c r="J68" s="138"/>
      <c r="K68" s="138"/>
      <c r="L68" s="138"/>
      <c r="M68" s="138"/>
      <c r="N68" s="138"/>
      <c r="O68" s="139"/>
      <c r="P68" s="139"/>
      <c r="Q68" s="139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8"/>
      <c r="L69" s="118"/>
      <c r="M69" s="118"/>
      <c r="N69" s="118"/>
      <c r="O69" s="116"/>
      <c r="P69" s="116"/>
      <c r="Q69" s="62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29"/>
      <c r="L70" s="129"/>
      <c r="M70" s="129"/>
      <c r="N70" s="129"/>
      <c r="O70" s="116"/>
      <c r="P70" s="116"/>
      <c r="Q70" s="62"/>
    </row>
    <row r="71" spans="1:17" ht="15.75" customHeight="1">
      <c r="A71" s="73"/>
      <c r="B71" s="73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73"/>
      <c r="B72" s="73"/>
      <c r="C72" s="29"/>
      <c r="D72" s="48"/>
      <c r="E72" s="52"/>
      <c r="F72" s="29"/>
      <c r="I72" s="114"/>
      <c r="J72" s="114"/>
      <c r="K72" s="129"/>
      <c r="L72" s="129"/>
      <c r="M72" s="129"/>
      <c r="N72" s="129"/>
      <c r="O72" s="116"/>
      <c r="P72" s="116"/>
      <c r="Q72" s="62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62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6"/>
      <c r="P74" s="116"/>
      <c r="Q74" s="62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29"/>
      <c r="L75" s="129"/>
      <c r="M75" s="129"/>
      <c r="N75" s="129"/>
      <c r="O75" s="116"/>
      <c r="P75" s="116"/>
      <c r="Q75" s="62"/>
    </row>
    <row r="76" spans="1:17" ht="15.75" customHeight="1">
      <c r="A76" s="104"/>
      <c r="B76" s="104"/>
      <c r="C76" s="29"/>
      <c r="D76" s="48"/>
      <c r="E76" s="52"/>
      <c r="F76" s="29"/>
      <c r="I76" s="138"/>
      <c r="J76" s="138"/>
      <c r="K76" s="138"/>
      <c r="L76" s="138"/>
      <c r="M76" s="138"/>
      <c r="N76" s="138"/>
      <c r="O76" s="139"/>
      <c r="P76" s="139"/>
      <c r="Q76" s="139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7484</v>
      </c>
    </row>
  </sheetData>
  <sheetProtection selectLockedCells="1" selectUnlockedCells="1"/>
  <mergeCells count="197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2:B72"/>
    <mergeCell ref="I72:J72"/>
    <mergeCell ref="K72:N72"/>
    <mergeCell ref="O72:P72"/>
    <mergeCell ref="A73:B73"/>
    <mergeCell ref="I73:J73"/>
    <mergeCell ref="K73:N73"/>
    <mergeCell ref="O73:P73"/>
    <mergeCell ref="A70:B70"/>
    <mergeCell ref="I70:J70"/>
    <mergeCell ref="K70:N70"/>
    <mergeCell ref="O70:P70"/>
    <mergeCell ref="A71:B71"/>
    <mergeCell ref="I71:J71"/>
    <mergeCell ref="K71:N71"/>
    <mergeCell ref="O71:P71"/>
    <mergeCell ref="A68:B68"/>
    <mergeCell ref="I68:N68"/>
    <mergeCell ref="O68:Q68"/>
    <mergeCell ref="A69:B69"/>
    <mergeCell ref="I69:J69"/>
    <mergeCell ref="K69:N69"/>
    <mergeCell ref="O69:P69"/>
    <mergeCell ref="A65:B65"/>
    <mergeCell ref="I65:J65"/>
    <mergeCell ref="K65:N65"/>
    <mergeCell ref="O65:P65"/>
    <mergeCell ref="A66:B66"/>
    <mergeCell ref="A67:B67"/>
    <mergeCell ref="I67:N67"/>
    <mergeCell ref="O67:Q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53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E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529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530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531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189824.40000000002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19778.4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189824.40000000002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3376.8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133103</v>
      </c>
      <c r="I20" s="79" t="s">
        <v>150</v>
      </c>
      <c r="J20" s="79"/>
      <c r="K20" s="79"/>
      <c r="L20" s="79"/>
      <c r="M20" s="79"/>
      <c r="N20" s="79"/>
      <c r="O20" s="25"/>
      <c r="P20" s="26">
        <v>8442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13989.6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56721.40000000002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19778.4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215826.60000000003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77184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-159105.2</v>
      </c>
      <c r="I28" s="84" t="s">
        <v>160</v>
      </c>
      <c r="J28" s="84"/>
      <c r="K28" s="84"/>
      <c r="L28" s="84"/>
      <c r="M28" s="84"/>
      <c r="N28" s="84"/>
      <c r="O28" s="25"/>
      <c r="P28" s="26">
        <v>13748.4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33526.8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59529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69003.3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19758.3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4341.6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1748.7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120.6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2376.84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529</v>
      </c>
      <c r="H50" s="94"/>
      <c r="O50" s="72" t="s">
        <v>529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</v>
      </c>
      <c r="B55" s="73"/>
      <c r="C55" s="29">
        <v>3696</v>
      </c>
      <c r="D55" s="48"/>
      <c r="E55" s="52">
        <v>16</v>
      </c>
      <c r="F55" s="29">
        <v>3173</v>
      </c>
      <c r="I55" s="105" t="s">
        <v>532</v>
      </c>
      <c r="J55" s="105"/>
      <c r="K55" s="106" t="s">
        <v>443</v>
      </c>
      <c r="L55" s="106"/>
      <c r="M55" s="106"/>
      <c r="N55" s="106"/>
      <c r="O55" s="107">
        <v>1492</v>
      </c>
      <c r="P55" s="107"/>
      <c r="Q55" s="54" t="s">
        <v>187</v>
      </c>
    </row>
    <row r="56" spans="1:17" ht="15.75" customHeight="1">
      <c r="A56" s="73">
        <v>7</v>
      </c>
      <c r="B56" s="73">
        <v>7</v>
      </c>
      <c r="C56" s="29">
        <v>3148</v>
      </c>
      <c r="D56" s="48"/>
      <c r="E56" s="52">
        <v>22</v>
      </c>
      <c r="F56" s="29">
        <v>111282</v>
      </c>
      <c r="I56" s="105" t="s">
        <v>442</v>
      </c>
      <c r="J56" s="105"/>
      <c r="K56" s="106" t="s">
        <v>443</v>
      </c>
      <c r="L56" s="106"/>
      <c r="M56" s="106"/>
      <c r="N56" s="106"/>
      <c r="O56" s="107">
        <v>44632</v>
      </c>
      <c r="P56" s="107"/>
      <c r="Q56" s="54" t="s">
        <v>187</v>
      </c>
    </row>
    <row r="57" spans="1:17" ht="15.75" customHeight="1">
      <c r="A57" s="73">
        <v>10</v>
      </c>
      <c r="B57" s="73">
        <v>10</v>
      </c>
      <c r="C57" s="29">
        <v>7860</v>
      </c>
      <c r="D57" s="48"/>
      <c r="E57" s="52">
        <v>30</v>
      </c>
      <c r="F57" s="29">
        <v>3944</v>
      </c>
      <c r="I57" s="105" t="s">
        <v>533</v>
      </c>
      <c r="J57" s="105"/>
      <c r="K57" s="108" t="s">
        <v>534</v>
      </c>
      <c r="L57" s="108"/>
      <c r="M57" s="108"/>
      <c r="N57" s="108"/>
      <c r="O57" s="109">
        <v>7897</v>
      </c>
      <c r="P57" s="109"/>
      <c r="Q57" s="56" t="s">
        <v>188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9">
        <v>3611</v>
      </c>
      <c r="P58" s="109"/>
      <c r="Q58" s="56" t="s">
        <v>205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1200</v>
      </c>
      <c r="P59" s="109"/>
      <c r="Q59" s="56" t="s">
        <v>205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208</v>
      </c>
      <c r="J60" s="105"/>
      <c r="K60" s="108" t="s">
        <v>201</v>
      </c>
      <c r="L60" s="108"/>
      <c r="M60" s="108"/>
      <c r="N60" s="108"/>
      <c r="O60" s="109">
        <v>697</v>
      </c>
      <c r="P60" s="109"/>
      <c r="Q60" s="56" t="s">
        <v>206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O55+O56+O57+O58+O59+O60+O61+O62+O63+O64</f>
        <v>59529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8"/>
      <c r="J67" s="138"/>
      <c r="K67" s="138"/>
      <c r="L67" s="138"/>
      <c r="M67" s="138"/>
      <c r="N67" s="138"/>
      <c r="O67" s="139"/>
      <c r="P67" s="139"/>
      <c r="Q67" s="139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8"/>
      <c r="J68" s="138"/>
      <c r="K68" s="138"/>
      <c r="L68" s="138"/>
      <c r="M68" s="138"/>
      <c r="N68" s="138"/>
      <c r="O68" s="139"/>
      <c r="P68" s="139"/>
      <c r="Q68" s="139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8"/>
      <c r="L69" s="118"/>
      <c r="M69" s="118"/>
      <c r="N69" s="118"/>
      <c r="O69" s="116"/>
      <c r="P69" s="116"/>
      <c r="Q69" s="62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29"/>
      <c r="L70" s="129"/>
      <c r="M70" s="129"/>
      <c r="N70" s="129"/>
      <c r="O70" s="116"/>
      <c r="P70" s="116"/>
      <c r="Q70" s="62"/>
    </row>
    <row r="71" spans="1:17" ht="15.75" customHeight="1">
      <c r="A71" s="73"/>
      <c r="B71" s="73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73"/>
      <c r="B72" s="73"/>
      <c r="C72" s="29"/>
      <c r="D72" s="48"/>
      <c r="E72" s="52"/>
      <c r="F72" s="29"/>
      <c r="I72" s="114"/>
      <c r="J72" s="114"/>
      <c r="K72" s="129"/>
      <c r="L72" s="129"/>
      <c r="M72" s="129"/>
      <c r="N72" s="129"/>
      <c r="O72" s="116"/>
      <c r="P72" s="116"/>
      <c r="Q72" s="62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62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6"/>
      <c r="P74" s="116"/>
      <c r="Q74" s="62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29"/>
      <c r="L75" s="129"/>
      <c r="M75" s="129"/>
      <c r="N75" s="129"/>
      <c r="O75" s="116"/>
      <c r="P75" s="116"/>
      <c r="Q75" s="62"/>
    </row>
    <row r="76" spans="1:17" ht="15.75" customHeight="1">
      <c r="A76" s="104"/>
      <c r="B76" s="104"/>
      <c r="C76" s="29"/>
      <c r="D76" s="48"/>
      <c r="E76" s="52"/>
      <c r="F76" s="29"/>
      <c r="I76" s="138"/>
      <c r="J76" s="138"/>
      <c r="K76" s="138"/>
      <c r="L76" s="138"/>
      <c r="M76" s="138"/>
      <c r="N76" s="138"/>
      <c r="O76" s="139"/>
      <c r="P76" s="139"/>
      <c r="Q76" s="139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133103</v>
      </c>
    </row>
  </sheetData>
  <sheetProtection selectLockedCells="1" selectUnlockedCells="1"/>
  <mergeCells count="196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2:B72"/>
    <mergeCell ref="I72:J72"/>
    <mergeCell ref="K72:N72"/>
    <mergeCell ref="O72:P72"/>
    <mergeCell ref="A73:B73"/>
    <mergeCell ref="I73:J73"/>
    <mergeCell ref="K73:N73"/>
    <mergeCell ref="O73:P73"/>
    <mergeCell ref="A70:B70"/>
    <mergeCell ref="I70:J70"/>
    <mergeCell ref="K70:N70"/>
    <mergeCell ref="O70:P70"/>
    <mergeCell ref="A71:B71"/>
    <mergeCell ref="I71:J71"/>
    <mergeCell ref="K71:N71"/>
    <mergeCell ref="O71:P71"/>
    <mergeCell ref="A68:B68"/>
    <mergeCell ref="I68:N68"/>
    <mergeCell ref="O68:Q68"/>
    <mergeCell ref="A69:B69"/>
    <mergeCell ref="I69:J69"/>
    <mergeCell ref="K69:N69"/>
    <mergeCell ref="O69:P69"/>
    <mergeCell ref="A65:B65"/>
    <mergeCell ref="A66:B66"/>
    <mergeCell ref="I66:N66"/>
    <mergeCell ref="O66:Q66"/>
    <mergeCell ref="A67:B67"/>
    <mergeCell ref="I67:N67"/>
    <mergeCell ref="O67:Q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54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535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536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537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219932.04000000004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22915.42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219932.04000000004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3912.36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16211</v>
      </c>
      <c r="I20" s="79" t="s">
        <v>150</v>
      </c>
      <c r="J20" s="79"/>
      <c r="K20" s="79"/>
      <c r="L20" s="79"/>
      <c r="M20" s="79"/>
      <c r="N20" s="79"/>
      <c r="O20" s="25"/>
      <c r="P20" s="26">
        <v>9780.96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16208.4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203721.04000000004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22915.44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236282.56000000003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89425.94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-32561.51999999999</v>
      </c>
      <c r="I28" s="84" t="s">
        <v>160</v>
      </c>
      <c r="J28" s="84"/>
      <c r="K28" s="84"/>
      <c r="L28" s="84"/>
      <c r="M28" s="84"/>
      <c r="N28" s="84"/>
      <c r="O28" s="25"/>
      <c r="P28" s="26">
        <v>15929.04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38844.48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55195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79947.7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22892.1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5030.21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2026.06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139.72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535</v>
      </c>
      <c r="H50" s="94"/>
      <c r="O50" s="72" t="s">
        <v>535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2</v>
      </c>
      <c r="B55" s="73"/>
      <c r="C55" s="29">
        <v>3886</v>
      </c>
      <c r="D55" s="48"/>
      <c r="E55" s="52">
        <v>14</v>
      </c>
      <c r="F55" s="29">
        <v>6809</v>
      </c>
      <c r="I55" s="105" t="s">
        <v>183</v>
      </c>
      <c r="J55" s="105"/>
      <c r="K55" s="106" t="s">
        <v>184</v>
      </c>
      <c r="L55" s="106"/>
      <c r="M55" s="106"/>
      <c r="N55" s="106"/>
      <c r="O55" s="107">
        <v>1263</v>
      </c>
      <c r="P55" s="107"/>
      <c r="Q55" s="54" t="s">
        <v>185</v>
      </c>
    </row>
    <row r="56" spans="1:17" ht="15.75" customHeight="1">
      <c r="A56" s="73">
        <v>3</v>
      </c>
      <c r="B56" s="73">
        <v>3</v>
      </c>
      <c r="C56" s="29">
        <v>4555</v>
      </c>
      <c r="D56" s="48"/>
      <c r="E56" s="52">
        <v>21</v>
      </c>
      <c r="F56" s="29">
        <v>961</v>
      </c>
      <c r="I56" s="105" t="s">
        <v>538</v>
      </c>
      <c r="J56" s="105"/>
      <c r="K56" s="108" t="s">
        <v>539</v>
      </c>
      <c r="L56" s="108"/>
      <c r="M56" s="108"/>
      <c r="N56" s="108"/>
      <c r="O56" s="110">
        <v>43848</v>
      </c>
      <c r="P56" s="110"/>
      <c r="Q56" s="59" t="s">
        <v>188</v>
      </c>
    </row>
    <row r="57" spans="1:17" ht="15.75" customHeight="1">
      <c r="A57" s="73"/>
      <c r="B57" s="73"/>
      <c r="C57" s="29"/>
      <c r="D57" s="48"/>
      <c r="E57" s="52"/>
      <c r="F57" s="29"/>
      <c r="I57" s="105" t="s">
        <v>540</v>
      </c>
      <c r="J57" s="105"/>
      <c r="K57" s="108" t="s">
        <v>263</v>
      </c>
      <c r="L57" s="108"/>
      <c r="M57" s="108"/>
      <c r="N57" s="108"/>
      <c r="O57" s="110">
        <v>9257</v>
      </c>
      <c r="P57" s="110"/>
      <c r="Q57" s="56" t="s">
        <v>198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10">
        <v>827</v>
      </c>
      <c r="P58" s="110"/>
      <c r="Q58" s="56" t="s">
        <v>206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24"/>
      <c r="J59" s="124"/>
      <c r="K59" s="123"/>
      <c r="L59" s="123"/>
      <c r="M59" s="123"/>
      <c r="N59" s="123"/>
      <c r="O59" s="109"/>
      <c r="P59" s="109"/>
      <c r="Q59" s="56"/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O55+O56+O57+O58+O59+O60+O61+O62+O63+O64</f>
        <v>55195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8"/>
      <c r="J67" s="138"/>
      <c r="K67" s="138"/>
      <c r="L67" s="138"/>
      <c r="M67" s="138"/>
      <c r="N67" s="138"/>
      <c r="O67" s="139"/>
      <c r="P67" s="139"/>
      <c r="Q67" s="139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8"/>
      <c r="J68" s="138"/>
      <c r="K68" s="138"/>
      <c r="L68" s="138"/>
      <c r="M68" s="138"/>
      <c r="N68" s="138"/>
      <c r="O68" s="139"/>
      <c r="P68" s="139"/>
      <c r="Q68" s="139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8"/>
      <c r="L69" s="118"/>
      <c r="M69" s="118"/>
      <c r="N69" s="118"/>
      <c r="O69" s="116"/>
      <c r="P69" s="116"/>
      <c r="Q69" s="62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29"/>
      <c r="L70" s="129"/>
      <c r="M70" s="129"/>
      <c r="N70" s="129"/>
      <c r="O70" s="116"/>
      <c r="P70" s="116"/>
      <c r="Q70" s="62"/>
    </row>
    <row r="71" spans="1:17" ht="15.75" customHeight="1">
      <c r="A71" s="73"/>
      <c r="B71" s="73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73"/>
      <c r="B72" s="73"/>
      <c r="C72" s="29"/>
      <c r="D72" s="48"/>
      <c r="E72" s="52"/>
      <c r="F72" s="29"/>
      <c r="I72" s="114"/>
      <c r="J72" s="114"/>
      <c r="K72" s="129"/>
      <c r="L72" s="129"/>
      <c r="M72" s="129"/>
      <c r="N72" s="129"/>
      <c r="O72" s="116"/>
      <c r="P72" s="116"/>
      <c r="Q72" s="62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62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6"/>
      <c r="P74" s="116"/>
      <c r="Q74" s="62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29"/>
      <c r="L75" s="129"/>
      <c r="M75" s="129"/>
      <c r="N75" s="129"/>
      <c r="O75" s="116"/>
      <c r="P75" s="116"/>
      <c r="Q75" s="62"/>
    </row>
    <row r="76" spans="1:17" ht="15.75" customHeight="1">
      <c r="A76" s="104"/>
      <c r="B76" s="104"/>
      <c r="C76" s="29"/>
      <c r="D76" s="48"/>
      <c r="E76" s="52"/>
      <c r="F76" s="29"/>
      <c r="I76" s="138"/>
      <c r="J76" s="138"/>
      <c r="K76" s="138"/>
      <c r="L76" s="138"/>
      <c r="M76" s="138"/>
      <c r="N76" s="138"/>
      <c r="O76" s="139"/>
      <c r="P76" s="139"/>
      <c r="Q76" s="139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16211</v>
      </c>
    </row>
  </sheetData>
  <sheetProtection selectLockedCells="1" selectUnlockedCells="1"/>
  <mergeCells count="196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2:B72"/>
    <mergeCell ref="I72:J72"/>
    <mergeCell ref="K72:N72"/>
    <mergeCell ref="O72:P72"/>
    <mergeCell ref="A73:B73"/>
    <mergeCell ref="I73:J73"/>
    <mergeCell ref="K73:N73"/>
    <mergeCell ref="O73:P73"/>
    <mergeCell ref="A70:B70"/>
    <mergeCell ref="I70:J70"/>
    <mergeCell ref="K70:N70"/>
    <mergeCell ref="O70:P70"/>
    <mergeCell ref="A71:B71"/>
    <mergeCell ref="I71:J71"/>
    <mergeCell ref="K71:N71"/>
    <mergeCell ref="O71:P71"/>
    <mergeCell ref="A68:B68"/>
    <mergeCell ref="I68:N68"/>
    <mergeCell ref="O68:Q68"/>
    <mergeCell ref="A69:B69"/>
    <mergeCell ref="I69:J69"/>
    <mergeCell ref="K69:N69"/>
    <mergeCell ref="O69:P69"/>
    <mergeCell ref="A65:B65"/>
    <mergeCell ref="A66:B66"/>
    <mergeCell ref="I66:N66"/>
    <mergeCell ref="O66:Q66"/>
    <mergeCell ref="A67:B67"/>
    <mergeCell ref="I67:N67"/>
    <mergeCell ref="O67:Q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55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541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542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543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188738.52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19665.24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188738.52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3357.48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44047</v>
      </c>
      <c r="I20" s="79" t="s">
        <v>150</v>
      </c>
      <c r="J20" s="79"/>
      <c r="K20" s="79"/>
      <c r="L20" s="79"/>
      <c r="M20" s="79"/>
      <c r="N20" s="79"/>
      <c r="O20" s="25"/>
      <c r="P20" s="26">
        <v>8393.76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13909.56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144691.52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19665.24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159229.47999999998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76742.4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-14537.959999999992</v>
      </c>
      <c r="I28" s="84" t="s">
        <v>160</v>
      </c>
      <c r="J28" s="84"/>
      <c r="K28" s="84"/>
      <c r="L28" s="84"/>
      <c r="M28" s="84"/>
      <c r="N28" s="84"/>
      <c r="O28" s="25"/>
      <c r="P28" s="26">
        <v>13669.8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33335.04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3826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68608.51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19645.26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4316.76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1738.7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119.91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541</v>
      </c>
      <c r="H50" s="94"/>
      <c r="O50" s="72" t="s">
        <v>541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2</v>
      </c>
      <c r="B55" s="73"/>
      <c r="C55" s="29">
        <v>3483</v>
      </c>
      <c r="D55" s="48"/>
      <c r="E55" s="52">
        <v>20</v>
      </c>
      <c r="F55" s="29">
        <v>6651</v>
      </c>
      <c r="I55" s="105" t="s">
        <v>183</v>
      </c>
      <c r="J55" s="105"/>
      <c r="K55" s="106" t="s">
        <v>184</v>
      </c>
      <c r="L55" s="106"/>
      <c r="M55" s="106"/>
      <c r="N55" s="106"/>
      <c r="O55" s="109">
        <v>3826</v>
      </c>
      <c r="P55" s="109"/>
      <c r="Q55" s="56" t="s">
        <v>198</v>
      </c>
    </row>
    <row r="56" spans="1:17" ht="15.75" customHeight="1">
      <c r="A56" s="73">
        <v>11</v>
      </c>
      <c r="B56" s="73">
        <v>11</v>
      </c>
      <c r="C56" s="29">
        <v>4902</v>
      </c>
      <c r="D56" s="48"/>
      <c r="E56" s="52">
        <v>27</v>
      </c>
      <c r="F56" s="29">
        <v>16510</v>
      </c>
      <c r="I56" s="134"/>
      <c r="J56" s="134"/>
      <c r="K56" s="108"/>
      <c r="L56" s="108"/>
      <c r="M56" s="108"/>
      <c r="N56" s="108"/>
      <c r="O56" s="109"/>
      <c r="P56" s="109"/>
      <c r="Q56" s="56"/>
    </row>
    <row r="57" spans="1:17" ht="15.75" customHeight="1">
      <c r="A57" s="73">
        <v>18</v>
      </c>
      <c r="B57" s="73">
        <v>18</v>
      </c>
      <c r="C57" s="29">
        <v>8242</v>
      </c>
      <c r="D57" s="48"/>
      <c r="E57" s="52">
        <v>27</v>
      </c>
      <c r="F57" s="29">
        <v>4259</v>
      </c>
      <c r="I57" s="134"/>
      <c r="J57" s="134"/>
      <c r="K57" s="108"/>
      <c r="L57" s="108"/>
      <c r="M57" s="108"/>
      <c r="N57" s="108"/>
      <c r="O57" s="109"/>
      <c r="P57" s="109"/>
      <c r="Q57" s="56"/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34"/>
      <c r="J58" s="134"/>
      <c r="K58" s="108"/>
      <c r="L58" s="108"/>
      <c r="M58" s="108"/>
      <c r="N58" s="108"/>
      <c r="O58" s="109"/>
      <c r="P58" s="109"/>
      <c r="Q58" s="56"/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24"/>
      <c r="J59" s="124"/>
      <c r="K59" s="123"/>
      <c r="L59" s="123"/>
      <c r="M59" s="123"/>
      <c r="N59" s="123"/>
      <c r="O59" s="109"/>
      <c r="P59" s="109"/>
      <c r="Q59" s="56"/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08"/>
      <c r="L60" s="108"/>
      <c r="M60" s="108"/>
      <c r="N60" s="108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08"/>
      <c r="L61" s="108"/>
      <c r="M61" s="108"/>
      <c r="N61" s="108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08"/>
      <c r="L62" s="108"/>
      <c r="M62" s="108"/>
      <c r="N62" s="108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08"/>
      <c r="L63" s="108"/>
      <c r="M63" s="108"/>
      <c r="N63" s="108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26" t="s">
        <v>210</v>
      </c>
      <c r="J66" s="126"/>
      <c r="K66" s="126"/>
      <c r="L66" s="126"/>
      <c r="M66" s="126"/>
      <c r="N66" s="126"/>
      <c r="O66" s="127">
        <f>O55+O56+O57+O58+O59+O60+O61+O62+O63+O64</f>
        <v>3826</v>
      </c>
      <c r="P66" s="127"/>
      <c r="Q66" s="127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8"/>
      <c r="J67" s="138"/>
      <c r="K67" s="138"/>
      <c r="L67" s="138"/>
      <c r="M67" s="138"/>
      <c r="N67" s="138"/>
      <c r="O67" s="139"/>
      <c r="P67" s="139"/>
      <c r="Q67" s="139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8"/>
      <c r="J68" s="138"/>
      <c r="K68" s="138"/>
      <c r="L68" s="138"/>
      <c r="M68" s="138"/>
      <c r="N68" s="138"/>
      <c r="O68" s="139"/>
      <c r="P68" s="139"/>
      <c r="Q68" s="139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14"/>
      <c r="J69" s="114"/>
      <c r="K69" s="118"/>
      <c r="L69" s="118"/>
      <c r="M69" s="118"/>
      <c r="N69" s="118"/>
      <c r="O69" s="116"/>
      <c r="P69" s="116"/>
      <c r="Q69" s="62"/>
    </row>
    <row r="70" spans="1:17" ht="15.75" customHeight="1">
      <c r="A70" s="73"/>
      <c r="B70" s="73"/>
      <c r="C70" s="29"/>
      <c r="D70" s="48"/>
      <c r="E70" s="52"/>
      <c r="F70" s="29"/>
      <c r="I70" s="114"/>
      <c r="J70" s="114"/>
      <c r="K70" s="129"/>
      <c r="L70" s="129"/>
      <c r="M70" s="129"/>
      <c r="N70" s="129"/>
      <c r="O70" s="116"/>
      <c r="P70" s="116"/>
      <c r="Q70" s="62"/>
    </row>
    <row r="71" spans="1:17" ht="15.75" customHeight="1">
      <c r="A71" s="73"/>
      <c r="B71" s="73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73"/>
      <c r="B72" s="73"/>
      <c r="C72" s="29"/>
      <c r="D72" s="48"/>
      <c r="E72" s="52"/>
      <c r="F72" s="29"/>
      <c r="I72" s="114"/>
      <c r="J72" s="114"/>
      <c r="K72" s="129"/>
      <c r="L72" s="129"/>
      <c r="M72" s="129"/>
      <c r="N72" s="129"/>
      <c r="O72" s="116"/>
      <c r="P72" s="116"/>
      <c r="Q72" s="62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62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6"/>
      <c r="P74" s="116"/>
      <c r="Q74" s="62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29"/>
      <c r="L75" s="129"/>
      <c r="M75" s="129"/>
      <c r="N75" s="129"/>
      <c r="O75" s="116"/>
      <c r="P75" s="116"/>
      <c r="Q75" s="62"/>
    </row>
    <row r="76" spans="1:17" ht="15.75" customHeight="1">
      <c r="A76" s="104"/>
      <c r="B76" s="104"/>
      <c r="C76" s="29"/>
      <c r="D76" s="48"/>
      <c r="E76" s="52"/>
      <c r="F76" s="29"/>
      <c r="I76" s="138"/>
      <c r="J76" s="138"/>
      <c r="K76" s="138"/>
      <c r="L76" s="138"/>
      <c r="M76" s="138"/>
      <c r="N76" s="138"/>
      <c r="O76" s="139"/>
      <c r="P76" s="139"/>
      <c r="Q76" s="139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44047</v>
      </c>
    </row>
  </sheetData>
  <sheetProtection selectLockedCells="1" selectUnlockedCells="1"/>
  <mergeCells count="196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2:B72"/>
    <mergeCell ref="I72:J72"/>
    <mergeCell ref="K72:N72"/>
    <mergeCell ref="O72:P72"/>
    <mergeCell ref="A73:B73"/>
    <mergeCell ref="I73:J73"/>
    <mergeCell ref="K73:N73"/>
    <mergeCell ref="O73:P73"/>
    <mergeCell ref="A70:B70"/>
    <mergeCell ref="I70:J70"/>
    <mergeCell ref="K70:N70"/>
    <mergeCell ref="O70:P70"/>
    <mergeCell ref="A71:B71"/>
    <mergeCell ref="I71:J71"/>
    <mergeCell ref="K71:N71"/>
    <mergeCell ref="O71:P71"/>
    <mergeCell ref="A68:B68"/>
    <mergeCell ref="I68:N68"/>
    <mergeCell ref="O68:Q68"/>
    <mergeCell ref="A69:B69"/>
    <mergeCell ref="I69:J69"/>
    <mergeCell ref="K69:N69"/>
    <mergeCell ref="O69:P69"/>
    <mergeCell ref="A65:B65"/>
    <mergeCell ref="A66:B66"/>
    <mergeCell ref="I66:N66"/>
    <mergeCell ref="O66:Q66"/>
    <mergeCell ref="A67:B67"/>
    <mergeCell ref="I67:N67"/>
    <mergeCell ref="O67:Q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56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544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545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546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112733.04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11745.98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112733.04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2005.44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75758</v>
      </c>
      <c r="I20" s="79" t="s">
        <v>150</v>
      </c>
      <c r="J20" s="79"/>
      <c r="K20" s="79"/>
      <c r="L20" s="79"/>
      <c r="M20" s="79"/>
      <c r="N20" s="79"/>
      <c r="O20" s="25"/>
      <c r="P20" s="26">
        <v>5013.6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8308.2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36975.03999999999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11745.96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131545.15999999997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45838.06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-94570.11999999998</v>
      </c>
      <c r="I28" s="84" t="s">
        <v>160</v>
      </c>
      <c r="J28" s="84"/>
      <c r="K28" s="84"/>
      <c r="L28" s="84"/>
      <c r="M28" s="84"/>
      <c r="N28" s="84"/>
      <c r="O28" s="25"/>
      <c r="P28" s="26">
        <v>8164.92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19910.88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38723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40979.72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1734.07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2578.39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1038.52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71.62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544</v>
      </c>
      <c r="H50" s="94"/>
      <c r="O50" s="72" t="s">
        <v>544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</v>
      </c>
      <c r="B55" s="73"/>
      <c r="C55" s="29">
        <v>1979</v>
      </c>
      <c r="D55" s="48"/>
      <c r="E55" s="52">
        <v>15</v>
      </c>
      <c r="F55" s="29">
        <v>1145</v>
      </c>
      <c r="I55" s="105" t="s">
        <v>183</v>
      </c>
      <c r="J55" s="105"/>
      <c r="K55" s="106" t="s">
        <v>184</v>
      </c>
      <c r="L55" s="106"/>
      <c r="M55" s="106"/>
      <c r="N55" s="106"/>
      <c r="O55" s="121">
        <v>1424</v>
      </c>
      <c r="P55" s="121"/>
      <c r="Q55" s="63" t="s">
        <v>186</v>
      </c>
    </row>
    <row r="56" spans="1:17" ht="15.75" customHeight="1">
      <c r="A56" s="73">
        <v>6</v>
      </c>
      <c r="B56" s="73">
        <v>6</v>
      </c>
      <c r="C56" s="29">
        <v>3419</v>
      </c>
      <c r="D56" s="48"/>
      <c r="E56" s="52">
        <v>16</v>
      </c>
      <c r="F56" s="29">
        <v>46497</v>
      </c>
      <c r="I56" s="105" t="s">
        <v>547</v>
      </c>
      <c r="J56" s="105"/>
      <c r="K56" s="108" t="s">
        <v>548</v>
      </c>
      <c r="L56" s="108"/>
      <c r="M56" s="108"/>
      <c r="N56" s="108"/>
      <c r="O56" s="109">
        <v>3636</v>
      </c>
      <c r="P56" s="109"/>
      <c r="Q56" s="56" t="s">
        <v>187</v>
      </c>
    </row>
    <row r="57" spans="1:17" ht="15.75" customHeight="1">
      <c r="A57" s="73">
        <v>7</v>
      </c>
      <c r="B57" s="73">
        <v>7</v>
      </c>
      <c r="C57" s="29">
        <v>13572</v>
      </c>
      <c r="D57" s="48"/>
      <c r="E57" s="52">
        <v>27</v>
      </c>
      <c r="F57" s="29">
        <v>9146</v>
      </c>
      <c r="I57" s="105" t="s">
        <v>258</v>
      </c>
      <c r="J57" s="105"/>
      <c r="K57" s="106" t="s">
        <v>199</v>
      </c>
      <c r="L57" s="106"/>
      <c r="M57" s="106"/>
      <c r="N57" s="106"/>
      <c r="O57" s="121">
        <v>102</v>
      </c>
      <c r="P57" s="121"/>
      <c r="Q57" s="63" t="s">
        <v>188</v>
      </c>
    </row>
    <row r="58" spans="1:17" ht="15.75" customHeight="1">
      <c r="A58" s="73"/>
      <c r="B58" s="73"/>
      <c r="C58" s="29"/>
      <c r="D58" s="48"/>
      <c r="E58" s="52"/>
      <c r="F58" s="29"/>
      <c r="G58" s="55"/>
      <c r="H58" s="55"/>
      <c r="I58" s="105" t="s">
        <v>549</v>
      </c>
      <c r="J58" s="105"/>
      <c r="K58" s="106" t="s">
        <v>184</v>
      </c>
      <c r="L58" s="106"/>
      <c r="M58" s="106"/>
      <c r="N58" s="106"/>
      <c r="O58" s="109">
        <v>22769</v>
      </c>
      <c r="P58" s="109"/>
      <c r="Q58" s="56" t="s">
        <v>191</v>
      </c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05" t="s">
        <v>183</v>
      </c>
      <c r="J59" s="105"/>
      <c r="K59" s="106" t="s">
        <v>291</v>
      </c>
      <c r="L59" s="106"/>
      <c r="M59" s="106"/>
      <c r="N59" s="106"/>
      <c r="O59" s="109">
        <v>1478</v>
      </c>
      <c r="P59" s="109"/>
      <c r="Q59" s="56" t="s">
        <v>198</v>
      </c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21">
        <v>1478</v>
      </c>
      <c r="P60" s="121"/>
      <c r="Q60" s="63" t="s">
        <v>202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21">
        <v>3085</v>
      </c>
      <c r="P61" s="121"/>
      <c r="Q61" s="56" t="s">
        <v>204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05" t="s">
        <v>550</v>
      </c>
      <c r="J62" s="105"/>
      <c r="K62" s="108" t="s">
        <v>196</v>
      </c>
      <c r="L62" s="108"/>
      <c r="M62" s="108"/>
      <c r="N62" s="108"/>
      <c r="O62" s="109">
        <v>1320</v>
      </c>
      <c r="P62" s="109"/>
      <c r="Q62" s="56" t="s">
        <v>205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05" t="s">
        <v>189</v>
      </c>
      <c r="J63" s="105"/>
      <c r="K63" s="106" t="s">
        <v>199</v>
      </c>
      <c r="L63" s="106"/>
      <c r="M63" s="106"/>
      <c r="N63" s="106"/>
      <c r="O63" s="109">
        <v>403</v>
      </c>
      <c r="P63" s="109"/>
      <c r="Q63" s="56" t="s">
        <v>205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05" t="s">
        <v>183</v>
      </c>
      <c r="J64" s="105"/>
      <c r="K64" s="106" t="s">
        <v>184</v>
      </c>
      <c r="L64" s="106"/>
      <c r="M64" s="106"/>
      <c r="N64" s="106"/>
      <c r="O64" s="109">
        <v>3028</v>
      </c>
      <c r="P64" s="109"/>
      <c r="Q64" s="56" t="s">
        <v>206</v>
      </c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23"/>
      <c r="L65" s="123"/>
      <c r="M65" s="123"/>
      <c r="N65" s="123"/>
      <c r="O65" s="109"/>
      <c r="P65" s="109"/>
      <c r="Q65" s="56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24"/>
      <c r="J66" s="124"/>
      <c r="K66" s="123"/>
      <c r="L66" s="123"/>
      <c r="M66" s="123"/>
      <c r="N66" s="123"/>
      <c r="O66" s="109"/>
      <c r="P66" s="109"/>
      <c r="Q66" s="56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24"/>
      <c r="J67" s="124"/>
      <c r="K67" s="123"/>
      <c r="L67" s="123"/>
      <c r="M67" s="123"/>
      <c r="N67" s="123"/>
      <c r="O67" s="109"/>
      <c r="P67" s="109"/>
      <c r="Q67" s="56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24"/>
      <c r="J68" s="124"/>
      <c r="K68" s="108"/>
      <c r="L68" s="108"/>
      <c r="M68" s="108"/>
      <c r="N68" s="108"/>
      <c r="O68" s="109"/>
      <c r="P68" s="109"/>
      <c r="Q68" s="56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.75" customHeight="1">
      <c r="A70" s="73"/>
      <c r="B70" s="73"/>
      <c r="C70" s="29"/>
      <c r="D70" s="48"/>
      <c r="E70" s="52"/>
      <c r="F70" s="29"/>
      <c r="I70" s="126" t="s">
        <v>210</v>
      </c>
      <c r="J70" s="126"/>
      <c r="K70" s="126"/>
      <c r="L70" s="126"/>
      <c r="M70" s="126"/>
      <c r="N70" s="126"/>
      <c r="O70" s="127">
        <f>O55+O56+O58+O62+O63+O68+O64+O65+O66+O67+O59+O60+O61+O57</f>
        <v>38723</v>
      </c>
      <c r="P70" s="127"/>
      <c r="Q70" s="127"/>
    </row>
    <row r="71" spans="1:17" ht="15.75" customHeight="1">
      <c r="A71" s="73"/>
      <c r="B71" s="73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73"/>
      <c r="B72" s="73"/>
      <c r="C72" s="29"/>
      <c r="D72" s="48"/>
      <c r="E72" s="52"/>
      <c r="F72" s="29"/>
      <c r="I72" s="114"/>
      <c r="J72" s="114"/>
      <c r="K72" s="129"/>
      <c r="L72" s="129"/>
      <c r="M72" s="129"/>
      <c r="N72" s="129"/>
      <c r="O72" s="116"/>
      <c r="P72" s="116"/>
      <c r="Q72" s="62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62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6"/>
      <c r="P74" s="116"/>
      <c r="Q74" s="62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29"/>
      <c r="L75" s="129"/>
      <c r="M75" s="129"/>
      <c r="N75" s="129"/>
      <c r="O75" s="116"/>
      <c r="P75" s="116"/>
      <c r="Q75" s="62"/>
    </row>
    <row r="76" spans="1:17" ht="15.75" customHeight="1">
      <c r="A76" s="104"/>
      <c r="B76" s="104"/>
      <c r="C76" s="29"/>
      <c r="D76" s="48"/>
      <c r="E76" s="52"/>
      <c r="F76" s="29"/>
      <c r="I76" s="138"/>
      <c r="J76" s="138"/>
      <c r="K76" s="138"/>
      <c r="L76" s="138"/>
      <c r="M76" s="138"/>
      <c r="N76" s="138"/>
      <c r="O76" s="139"/>
      <c r="P76" s="139"/>
      <c r="Q76" s="139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75758</v>
      </c>
    </row>
  </sheetData>
  <sheetProtection selectLockedCells="1" selectUnlockedCells="1"/>
  <mergeCells count="198">
    <mergeCell ref="A78:B78"/>
    <mergeCell ref="A79:B79"/>
    <mergeCell ref="A80:B80"/>
    <mergeCell ref="C82:D82"/>
    <mergeCell ref="A76:B76"/>
    <mergeCell ref="I76:N76"/>
    <mergeCell ref="O76:Q76"/>
    <mergeCell ref="A77:B77"/>
    <mergeCell ref="I77:N77"/>
    <mergeCell ref="O77:Q77"/>
    <mergeCell ref="A74:B74"/>
    <mergeCell ref="I74:J74"/>
    <mergeCell ref="K74:N74"/>
    <mergeCell ref="O74:P74"/>
    <mergeCell ref="A75:B75"/>
    <mergeCell ref="I75:J75"/>
    <mergeCell ref="K75:N75"/>
    <mergeCell ref="O75:P75"/>
    <mergeCell ref="A72:B72"/>
    <mergeCell ref="I72:J72"/>
    <mergeCell ref="K72:N72"/>
    <mergeCell ref="O72:P72"/>
    <mergeCell ref="A73:B73"/>
    <mergeCell ref="I73:J73"/>
    <mergeCell ref="K73:N73"/>
    <mergeCell ref="O73:P73"/>
    <mergeCell ref="A69:B69"/>
    <mergeCell ref="A70:B70"/>
    <mergeCell ref="I70:N70"/>
    <mergeCell ref="O70:Q70"/>
    <mergeCell ref="A71:B71"/>
    <mergeCell ref="I71:J71"/>
    <mergeCell ref="K71:N71"/>
    <mergeCell ref="O71:P71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57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551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552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553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121157.15999999999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12623.7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0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121157.15999999999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2155.32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179876</v>
      </c>
      <c r="I20" s="79" t="s">
        <v>150</v>
      </c>
      <c r="J20" s="79"/>
      <c r="K20" s="79"/>
      <c r="L20" s="79"/>
      <c r="M20" s="79"/>
      <c r="N20" s="79"/>
      <c r="O20" s="25"/>
      <c r="P20" s="26">
        <v>5388.24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8928.96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-58718.84000000001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12623.76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306</v>
      </c>
      <c r="B25" s="33"/>
      <c r="C25" s="34" t="s">
        <v>156</v>
      </c>
      <c r="D25" s="34"/>
      <c r="E25" s="34"/>
      <c r="F25" s="34"/>
      <c r="G25" s="32"/>
      <c r="H25" s="32">
        <f>H17+P32-P31</f>
        <v>113386.39999999998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49263.42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-172105.24</v>
      </c>
      <c r="I28" s="84" t="s">
        <v>160</v>
      </c>
      <c r="J28" s="84"/>
      <c r="K28" s="84"/>
      <c r="L28" s="84"/>
      <c r="M28" s="84"/>
      <c r="N28" s="84"/>
      <c r="O28" s="25"/>
      <c r="P28" s="26">
        <v>8775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21398.76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13628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44041.96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12610.91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2771.06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1116.12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76.97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551</v>
      </c>
      <c r="H50" s="94"/>
      <c r="O50" s="72" t="s">
        <v>551</v>
      </c>
      <c r="P50" s="72"/>
      <c r="Q50" s="72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</v>
      </c>
      <c r="B55" s="73"/>
      <c r="C55" s="29">
        <v>2788</v>
      </c>
      <c r="D55" s="48"/>
      <c r="E55" s="52">
        <v>16</v>
      </c>
      <c r="F55" s="29">
        <v>1893</v>
      </c>
      <c r="I55" s="105" t="s">
        <v>183</v>
      </c>
      <c r="J55" s="105"/>
      <c r="K55" s="106" t="s">
        <v>291</v>
      </c>
      <c r="L55" s="106"/>
      <c r="M55" s="106"/>
      <c r="N55" s="106"/>
      <c r="O55" s="109">
        <v>1478</v>
      </c>
      <c r="P55" s="109"/>
      <c r="Q55" s="59" t="s">
        <v>198</v>
      </c>
    </row>
    <row r="56" spans="1:17" ht="15.75" customHeight="1">
      <c r="A56" s="73">
        <v>7</v>
      </c>
      <c r="B56" s="73">
        <v>7</v>
      </c>
      <c r="C56" s="29">
        <v>78142</v>
      </c>
      <c r="D56" s="48"/>
      <c r="E56" s="52">
        <v>22</v>
      </c>
      <c r="F56" s="29">
        <v>22956</v>
      </c>
      <c r="I56" s="105" t="s">
        <v>183</v>
      </c>
      <c r="J56" s="105"/>
      <c r="K56" s="106" t="s">
        <v>184</v>
      </c>
      <c r="L56" s="106"/>
      <c r="M56" s="106"/>
      <c r="N56" s="106"/>
      <c r="O56" s="121">
        <v>9255</v>
      </c>
      <c r="P56" s="121"/>
      <c r="Q56" s="63" t="s">
        <v>202</v>
      </c>
    </row>
    <row r="57" spans="1:17" ht="15.75" customHeight="1">
      <c r="A57" s="73">
        <v>14</v>
      </c>
      <c r="B57" s="73">
        <v>14</v>
      </c>
      <c r="C57" s="29">
        <v>1876</v>
      </c>
      <c r="D57" s="48"/>
      <c r="E57" s="52">
        <v>29</v>
      </c>
      <c r="F57" s="29">
        <v>2085</v>
      </c>
      <c r="I57" s="105" t="s">
        <v>183</v>
      </c>
      <c r="J57" s="105"/>
      <c r="K57" s="106" t="s">
        <v>184</v>
      </c>
      <c r="L57" s="106"/>
      <c r="M57" s="106"/>
      <c r="N57" s="106"/>
      <c r="O57" s="121">
        <v>2895</v>
      </c>
      <c r="P57" s="121"/>
      <c r="Q57" s="56" t="s">
        <v>204</v>
      </c>
    </row>
    <row r="58" spans="1:17" ht="15.75" customHeight="1">
      <c r="A58" s="73">
        <v>15</v>
      </c>
      <c r="B58" s="73">
        <v>15</v>
      </c>
      <c r="C58" s="29">
        <v>33103</v>
      </c>
      <c r="D58" s="48"/>
      <c r="E58" s="52">
        <v>32</v>
      </c>
      <c r="F58" s="29">
        <v>37033</v>
      </c>
      <c r="G58" s="55"/>
      <c r="H58" s="55"/>
      <c r="I58" s="134"/>
      <c r="J58" s="134"/>
      <c r="K58" s="108"/>
      <c r="L58" s="108"/>
      <c r="M58" s="108"/>
      <c r="N58" s="108"/>
      <c r="O58" s="110"/>
      <c r="P58" s="110"/>
      <c r="Q58" s="56"/>
    </row>
    <row r="59" spans="1:17" ht="15.75" customHeight="1">
      <c r="A59" s="73"/>
      <c r="B59" s="73"/>
      <c r="C59" s="29"/>
      <c r="D59" s="48"/>
      <c r="E59" s="52"/>
      <c r="F59" s="29"/>
      <c r="G59" s="57"/>
      <c r="H59" s="57"/>
      <c r="I59" s="124"/>
      <c r="J59" s="124"/>
      <c r="K59" s="123"/>
      <c r="L59" s="123"/>
      <c r="M59" s="123"/>
      <c r="N59" s="123"/>
      <c r="O59" s="109"/>
      <c r="P59" s="109"/>
      <c r="Q59" s="56"/>
    </row>
    <row r="60" spans="1:17" ht="15.75" customHeight="1">
      <c r="A60" s="73"/>
      <c r="B60" s="73"/>
      <c r="C60" s="29"/>
      <c r="D60" s="48"/>
      <c r="E60" s="52"/>
      <c r="F60" s="29"/>
      <c r="G60" s="58"/>
      <c r="H60" s="58"/>
      <c r="I60" s="124"/>
      <c r="J60" s="124"/>
      <c r="K60" s="123"/>
      <c r="L60" s="123"/>
      <c r="M60" s="123"/>
      <c r="N60" s="123"/>
      <c r="O60" s="109"/>
      <c r="P60" s="109"/>
      <c r="Q60" s="56"/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24"/>
      <c r="J61" s="124"/>
      <c r="K61" s="123"/>
      <c r="L61" s="123"/>
      <c r="M61" s="123"/>
      <c r="N61" s="123"/>
      <c r="O61" s="109"/>
      <c r="P61" s="109"/>
      <c r="Q61" s="56"/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24"/>
      <c r="J62" s="124"/>
      <c r="K62" s="123"/>
      <c r="L62" s="123"/>
      <c r="M62" s="123"/>
      <c r="N62" s="123"/>
      <c r="O62" s="109"/>
      <c r="P62" s="109"/>
      <c r="Q62" s="56"/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24"/>
      <c r="J63" s="124"/>
      <c r="K63" s="123"/>
      <c r="L63" s="123"/>
      <c r="M63" s="123"/>
      <c r="N63" s="123"/>
      <c r="O63" s="109"/>
      <c r="P63" s="109"/>
      <c r="Q63" s="56"/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24"/>
      <c r="J64" s="124"/>
      <c r="K64" s="108"/>
      <c r="L64" s="108"/>
      <c r="M64" s="108"/>
      <c r="N64" s="108"/>
      <c r="O64" s="109"/>
      <c r="P64" s="109"/>
      <c r="Q64" s="56"/>
    </row>
    <row r="65" spans="1:8" ht="15.75" customHeight="1">
      <c r="A65" s="73"/>
      <c r="B65" s="73"/>
      <c r="C65" s="29"/>
      <c r="D65" s="48"/>
      <c r="E65" s="52"/>
      <c r="F65" s="29"/>
      <c r="G65" s="58"/>
      <c r="H65" s="58"/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11" t="s">
        <v>210</v>
      </c>
      <c r="J66" s="111"/>
      <c r="K66" s="111"/>
      <c r="L66" s="111"/>
      <c r="M66" s="111"/>
      <c r="N66" s="111"/>
      <c r="O66" s="112">
        <f>O55+O56+O57+O58+O59+O64+O60+O61+O62+O63</f>
        <v>13628</v>
      </c>
      <c r="P66" s="112"/>
      <c r="Q66" s="112"/>
    </row>
    <row r="67" spans="1:17" ht="15.75" customHeight="1">
      <c r="A67" s="73"/>
      <c r="B67" s="73"/>
      <c r="C67" s="29"/>
      <c r="D67" s="48"/>
      <c r="E67" s="52"/>
      <c r="F67" s="29"/>
      <c r="G67" s="58"/>
      <c r="H67" s="58"/>
      <c r="I67" s="137"/>
      <c r="J67" s="137"/>
      <c r="K67" s="129"/>
      <c r="L67" s="129"/>
      <c r="M67" s="129"/>
      <c r="N67" s="129"/>
      <c r="O67" s="116"/>
      <c r="P67" s="116"/>
      <c r="Q67" s="62"/>
    </row>
    <row r="68" spans="1:17" ht="16.5" customHeight="1">
      <c r="A68" s="73"/>
      <c r="B68" s="73"/>
      <c r="C68" s="29"/>
      <c r="D68" s="48"/>
      <c r="E68" s="52"/>
      <c r="F68" s="29"/>
      <c r="G68" s="58"/>
      <c r="H68" s="58"/>
      <c r="I68" s="137"/>
      <c r="J68" s="137"/>
      <c r="K68" s="118"/>
      <c r="L68" s="118"/>
      <c r="M68" s="118"/>
      <c r="N68" s="118"/>
      <c r="O68" s="116"/>
      <c r="P68" s="116"/>
      <c r="Q68" s="62"/>
    </row>
    <row r="69" spans="1:17" ht="15.75" customHeight="1">
      <c r="A69" s="73"/>
      <c r="B69" s="73"/>
      <c r="C69" s="29"/>
      <c r="D69" s="48"/>
      <c r="E69" s="52"/>
      <c r="F69" s="29"/>
      <c r="G69" s="58"/>
      <c r="H69" s="58"/>
      <c r="I69" s="66"/>
      <c r="J69" s="66"/>
      <c r="K69" s="66"/>
      <c r="L69" s="66"/>
      <c r="M69" s="66"/>
      <c r="N69" s="66"/>
      <c r="O69" s="66"/>
      <c r="P69" s="66"/>
      <c r="Q69" s="66"/>
    </row>
    <row r="70" spans="1:17" ht="15.75" customHeight="1">
      <c r="A70" s="73"/>
      <c r="B70" s="73"/>
      <c r="C70" s="29"/>
      <c r="D70" s="48"/>
      <c r="E70" s="52"/>
      <c r="F70" s="29"/>
      <c r="I70" s="138"/>
      <c r="J70" s="138"/>
      <c r="K70" s="138"/>
      <c r="L70" s="138"/>
      <c r="M70" s="138"/>
      <c r="N70" s="138"/>
      <c r="O70" s="139"/>
      <c r="P70" s="139"/>
      <c r="Q70" s="139"/>
    </row>
    <row r="71" spans="1:17" ht="15.75" customHeight="1">
      <c r="A71" s="73"/>
      <c r="B71" s="73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73"/>
      <c r="B72" s="73"/>
      <c r="C72" s="29"/>
      <c r="D72" s="48"/>
      <c r="E72" s="52"/>
      <c r="F72" s="29"/>
      <c r="I72" s="114"/>
      <c r="J72" s="114"/>
      <c r="K72" s="129"/>
      <c r="L72" s="129"/>
      <c r="M72" s="129"/>
      <c r="N72" s="129"/>
      <c r="O72" s="116"/>
      <c r="P72" s="116"/>
      <c r="Q72" s="62"/>
    </row>
    <row r="73" spans="1:17" ht="15.75" customHeight="1">
      <c r="A73" s="73"/>
      <c r="B73" s="73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62"/>
    </row>
    <row r="74" spans="1:17" ht="15.75" customHeight="1">
      <c r="A74" s="73"/>
      <c r="B74" s="73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6"/>
      <c r="P74" s="116"/>
      <c r="Q74" s="62"/>
    </row>
    <row r="75" spans="1:17" ht="15.75">
      <c r="A75" s="73"/>
      <c r="B75" s="73"/>
      <c r="C75" s="29"/>
      <c r="D75" s="48"/>
      <c r="E75" s="52"/>
      <c r="F75" s="29"/>
      <c r="I75" s="114"/>
      <c r="J75" s="114"/>
      <c r="K75" s="129"/>
      <c r="L75" s="129"/>
      <c r="M75" s="129"/>
      <c r="N75" s="129"/>
      <c r="O75" s="116"/>
      <c r="P75" s="116"/>
      <c r="Q75" s="62"/>
    </row>
    <row r="76" spans="1:17" ht="15.75" customHeight="1">
      <c r="A76" s="104"/>
      <c r="B76" s="104"/>
      <c r="C76" s="29"/>
      <c r="D76" s="48"/>
      <c r="E76" s="52"/>
      <c r="F76" s="29"/>
      <c r="I76" s="138"/>
      <c r="J76" s="138"/>
      <c r="K76" s="138"/>
      <c r="L76" s="138"/>
      <c r="M76" s="138"/>
      <c r="N76" s="138"/>
      <c r="O76" s="139"/>
      <c r="P76" s="139"/>
      <c r="Q76" s="139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179876</v>
      </c>
    </row>
  </sheetData>
  <sheetProtection selectLockedCells="1" selectUnlockedCells="1"/>
  <mergeCells count="194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N76"/>
    <mergeCell ref="O76:Q76"/>
    <mergeCell ref="A73:B73"/>
    <mergeCell ref="I73:J73"/>
    <mergeCell ref="K73:N73"/>
    <mergeCell ref="O73:P73"/>
    <mergeCell ref="A74:B74"/>
    <mergeCell ref="I74:J74"/>
    <mergeCell ref="K74:N74"/>
    <mergeCell ref="O74:P74"/>
    <mergeCell ref="A71:B71"/>
    <mergeCell ref="I71:J71"/>
    <mergeCell ref="K71:N71"/>
    <mergeCell ref="O71:P71"/>
    <mergeCell ref="A72:B72"/>
    <mergeCell ref="I72:J72"/>
    <mergeCell ref="K72:N72"/>
    <mergeCell ref="O72:P72"/>
    <mergeCell ref="A68:B68"/>
    <mergeCell ref="I68:J68"/>
    <mergeCell ref="K68:N68"/>
    <mergeCell ref="O68:P68"/>
    <mergeCell ref="A69:B69"/>
    <mergeCell ref="A70:B70"/>
    <mergeCell ref="I70:N70"/>
    <mergeCell ref="O70:Q70"/>
    <mergeCell ref="A65:B65"/>
    <mergeCell ref="A66:B66"/>
    <mergeCell ref="I66:N66"/>
    <mergeCell ref="O66:Q66"/>
    <mergeCell ref="A67:B67"/>
    <mergeCell ref="I67:J67"/>
    <mergeCell ref="K67:N67"/>
    <mergeCell ref="O67:P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E22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240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241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242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362357.4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35415.18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22458.36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362357.4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6046.44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69745</v>
      </c>
      <c r="I20" s="79" t="s">
        <v>150</v>
      </c>
      <c r="J20" s="79"/>
      <c r="K20" s="79"/>
      <c r="L20" s="79"/>
      <c r="M20" s="79"/>
      <c r="N20" s="79"/>
      <c r="O20" s="25"/>
      <c r="P20" s="26">
        <v>15116.28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25049.76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292612.4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35415.12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155</v>
      </c>
      <c r="B25" s="33"/>
      <c r="C25" s="34" t="s">
        <v>156</v>
      </c>
      <c r="D25" s="34"/>
      <c r="E25" s="34"/>
      <c r="F25" s="34"/>
      <c r="G25" s="32"/>
      <c r="H25" s="32">
        <f>H17+P32-P31</f>
        <v>420579.4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138205.38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-127967</v>
      </c>
      <c r="I28" s="84" t="s">
        <v>160</v>
      </c>
      <c r="J28" s="84"/>
      <c r="K28" s="84"/>
      <c r="L28" s="84"/>
      <c r="M28" s="84"/>
      <c r="N28" s="84"/>
      <c r="O28" s="25"/>
      <c r="P28" s="26">
        <v>24617.88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60033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118255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123557.1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35379.15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7774.06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3131.22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215.95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240</v>
      </c>
      <c r="H50" s="94"/>
      <c r="O50" s="94" t="s">
        <v>240</v>
      </c>
      <c r="P50" s="94"/>
      <c r="Q50" s="94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5</v>
      </c>
      <c r="B55" s="73"/>
      <c r="C55" s="29">
        <v>2813</v>
      </c>
      <c r="D55" s="48"/>
      <c r="E55" s="52">
        <v>41</v>
      </c>
      <c r="F55" s="29">
        <v>2980</v>
      </c>
      <c r="I55" s="105" t="s">
        <v>189</v>
      </c>
      <c r="J55" s="105"/>
      <c r="K55" s="106" t="s">
        <v>190</v>
      </c>
      <c r="L55" s="106"/>
      <c r="M55" s="106"/>
      <c r="N55" s="106"/>
      <c r="O55" s="107">
        <v>234</v>
      </c>
      <c r="P55" s="107"/>
      <c r="Q55" s="54" t="s">
        <v>188</v>
      </c>
    </row>
    <row r="56" spans="1:17" ht="15.75" customHeight="1">
      <c r="A56" s="73">
        <v>7</v>
      </c>
      <c r="B56" s="73">
        <v>7</v>
      </c>
      <c r="C56" s="29">
        <v>6936</v>
      </c>
      <c r="D56" s="48"/>
      <c r="E56" s="52">
        <v>43</v>
      </c>
      <c r="F56" s="29">
        <v>4235</v>
      </c>
      <c r="I56" s="105" t="s">
        <v>183</v>
      </c>
      <c r="J56" s="105"/>
      <c r="K56" s="106" t="s">
        <v>184</v>
      </c>
      <c r="L56" s="106"/>
      <c r="M56" s="106"/>
      <c r="N56" s="106"/>
      <c r="O56" s="107">
        <v>1641</v>
      </c>
      <c r="P56" s="107"/>
      <c r="Q56" s="54" t="s">
        <v>191</v>
      </c>
    </row>
    <row r="57" spans="1:17" ht="15.75" customHeight="1">
      <c r="A57" s="73">
        <v>11</v>
      </c>
      <c r="B57" s="73">
        <v>11</v>
      </c>
      <c r="C57" s="29">
        <v>3302</v>
      </c>
      <c r="D57" s="48"/>
      <c r="E57" s="52">
        <v>44</v>
      </c>
      <c r="F57" s="29">
        <v>3440</v>
      </c>
      <c r="I57" s="105" t="s">
        <v>183</v>
      </c>
      <c r="J57" s="105"/>
      <c r="K57" s="106" t="s">
        <v>184</v>
      </c>
      <c r="L57" s="106"/>
      <c r="M57" s="106"/>
      <c r="N57" s="106"/>
      <c r="O57" s="107">
        <v>7138</v>
      </c>
      <c r="P57" s="107"/>
      <c r="Q57" s="54" t="s">
        <v>194</v>
      </c>
    </row>
    <row r="58" spans="1:17" ht="15.75" customHeight="1">
      <c r="A58" s="73">
        <v>22</v>
      </c>
      <c r="B58" s="73">
        <v>22</v>
      </c>
      <c r="C58" s="29">
        <v>2957</v>
      </c>
      <c r="D58" s="48"/>
      <c r="E58" s="52">
        <v>47</v>
      </c>
      <c r="F58" s="29">
        <v>2469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9">
        <v>2306</v>
      </c>
      <c r="P58" s="109"/>
      <c r="Q58" s="56" t="s">
        <v>198</v>
      </c>
    </row>
    <row r="59" spans="1:17" ht="15.75" customHeight="1">
      <c r="A59" s="73">
        <v>23</v>
      </c>
      <c r="B59" s="73">
        <v>23</v>
      </c>
      <c r="C59" s="29">
        <v>10088</v>
      </c>
      <c r="D59" s="48"/>
      <c r="E59" s="52">
        <v>48</v>
      </c>
      <c r="F59" s="29">
        <v>9215</v>
      </c>
      <c r="G59" s="57"/>
      <c r="H59" s="57"/>
      <c r="I59" s="105" t="s">
        <v>243</v>
      </c>
      <c r="J59" s="105"/>
      <c r="K59" s="108" t="s">
        <v>244</v>
      </c>
      <c r="L59" s="108"/>
      <c r="M59" s="108"/>
      <c r="N59" s="108"/>
      <c r="O59" s="110">
        <v>23573</v>
      </c>
      <c r="P59" s="110"/>
      <c r="Q59" s="56" t="s">
        <v>202</v>
      </c>
    </row>
    <row r="60" spans="1:17" ht="15.75" customHeight="1">
      <c r="A60" s="73">
        <v>26</v>
      </c>
      <c r="B60" s="73">
        <v>26</v>
      </c>
      <c r="C60" s="29">
        <v>2456</v>
      </c>
      <c r="D60" s="48"/>
      <c r="E60" s="52">
        <v>54</v>
      </c>
      <c r="F60" s="29">
        <v>2410</v>
      </c>
      <c r="G60" s="58"/>
      <c r="H60" s="58"/>
      <c r="I60" s="105" t="s">
        <v>200</v>
      </c>
      <c r="J60" s="105"/>
      <c r="K60" s="123" t="s">
        <v>201</v>
      </c>
      <c r="L60" s="123"/>
      <c r="M60" s="123"/>
      <c r="N60" s="123"/>
      <c r="O60" s="109">
        <v>11013</v>
      </c>
      <c r="P60" s="109"/>
      <c r="Q60" s="56" t="s">
        <v>202</v>
      </c>
    </row>
    <row r="61" spans="1:17" ht="15.75" customHeight="1">
      <c r="A61" s="73">
        <v>29</v>
      </c>
      <c r="B61" s="73">
        <v>29</v>
      </c>
      <c r="C61" s="29">
        <v>3481</v>
      </c>
      <c r="D61" s="48"/>
      <c r="E61" s="52">
        <v>55</v>
      </c>
      <c r="F61" s="29">
        <v>2183</v>
      </c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09">
        <v>62735</v>
      </c>
      <c r="P61" s="109"/>
      <c r="Q61" s="56" t="s">
        <v>204</v>
      </c>
    </row>
    <row r="62" spans="1:17" ht="15.75" customHeight="1">
      <c r="A62" s="73">
        <v>38</v>
      </c>
      <c r="B62" s="73">
        <v>38</v>
      </c>
      <c r="C62" s="29">
        <v>3512</v>
      </c>
      <c r="D62" s="48"/>
      <c r="E62" s="52">
        <v>60</v>
      </c>
      <c r="F62" s="29">
        <v>2950</v>
      </c>
      <c r="G62" s="58"/>
      <c r="H62" s="58"/>
      <c r="I62" s="105" t="s">
        <v>232</v>
      </c>
      <c r="J62" s="105"/>
      <c r="K62" s="123" t="s">
        <v>201</v>
      </c>
      <c r="L62" s="123"/>
      <c r="M62" s="123"/>
      <c r="N62" s="123"/>
      <c r="O62" s="109">
        <v>3080</v>
      </c>
      <c r="P62" s="109"/>
      <c r="Q62" s="56" t="s">
        <v>204</v>
      </c>
    </row>
    <row r="63" spans="1:17" ht="15.75" customHeight="1">
      <c r="A63" s="73">
        <v>40</v>
      </c>
      <c r="B63" s="73">
        <v>40</v>
      </c>
      <c r="C63" s="29">
        <v>4318</v>
      </c>
      <c r="D63" s="48"/>
      <c r="E63" s="52"/>
      <c r="F63" s="29"/>
      <c r="G63" s="58"/>
      <c r="H63" s="58"/>
      <c r="I63" s="105" t="s">
        <v>189</v>
      </c>
      <c r="J63" s="105"/>
      <c r="K63" s="106" t="s">
        <v>199</v>
      </c>
      <c r="L63" s="106"/>
      <c r="M63" s="106"/>
      <c r="N63" s="106"/>
      <c r="O63" s="110">
        <v>435</v>
      </c>
      <c r="P63" s="110"/>
      <c r="Q63" s="59" t="s">
        <v>205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05" t="s">
        <v>189</v>
      </c>
      <c r="J64" s="105"/>
      <c r="K64" s="106" t="s">
        <v>199</v>
      </c>
      <c r="L64" s="106"/>
      <c r="M64" s="106"/>
      <c r="N64" s="106"/>
      <c r="O64" s="110">
        <v>1542</v>
      </c>
      <c r="P64" s="110"/>
      <c r="Q64" s="59" t="s">
        <v>206</v>
      </c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08" t="s">
        <v>245</v>
      </c>
      <c r="L65" s="108"/>
      <c r="M65" s="108"/>
      <c r="N65" s="108"/>
      <c r="O65" s="110">
        <v>4558</v>
      </c>
      <c r="P65" s="110"/>
      <c r="Q65" s="59" t="s">
        <v>206</v>
      </c>
    </row>
    <row r="66" spans="1:8" ht="15.75" customHeight="1">
      <c r="A66" s="104"/>
      <c r="B66" s="104"/>
      <c r="C66" s="29"/>
      <c r="D66" s="48"/>
      <c r="E66" s="52"/>
      <c r="F66" s="29"/>
      <c r="G66" s="58"/>
      <c r="H66" s="58"/>
    </row>
    <row r="67" spans="1:17" ht="15.75" customHeight="1">
      <c r="A67" s="104"/>
      <c r="B67" s="104"/>
      <c r="C67" s="29"/>
      <c r="D67" s="48"/>
      <c r="E67" s="52"/>
      <c r="F67" s="29"/>
      <c r="G67" s="58"/>
      <c r="H67" s="58"/>
      <c r="I67" s="111" t="s">
        <v>210</v>
      </c>
      <c r="J67" s="111"/>
      <c r="K67" s="111"/>
      <c r="L67" s="111"/>
      <c r="M67" s="111"/>
      <c r="N67" s="111"/>
      <c r="O67" s="112">
        <f>O56+O57+O58+O59+O60+O61+O62+O63+O64+O65+O55</f>
        <v>118255</v>
      </c>
      <c r="P67" s="112"/>
      <c r="Q67" s="112"/>
    </row>
    <row r="68" spans="1:17" ht="15.75">
      <c r="A68" s="104"/>
      <c r="B68" s="104"/>
      <c r="C68" s="29"/>
      <c r="D68" s="48"/>
      <c r="E68" s="52"/>
      <c r="F68" s="29"/>
      <c r="G68" s="58"/>
      <c r="H68" s="58"/>
      <c r="I68" s="119"/>
      <c r="J68" s="119"/>
      <c r="K68" s="119"/>
      <c r="L68" s="119"/>
      <c r="M68" s="119"/>
      <c r="N68" s="119"/>
      <c r="O68" s="120"/>
      <c r="P68" s="120"/>
      <c r="Q68" s="120"/>
    </row>
    <row r="69" spans="1:8" ht="15.75" customHeight="1">
      <c r="A69" s="104"/>
      <c r="B69" s="104"/>
      <c r="C69" s="29"/>
      <c r="D69" s="48"/>
      <c r="E69" s="52"/>
      <c r="F69" s="29"/>
      <c r="G69" s="58"/>
      <c r="H69" s="58"/>
    </row>
    <row r="70" spans="1:17" ht="15.75" customHeight="1">
      <c r="A70" s="104"/>
      <c r="B70" s="104"/>
      <c r="C70" s="29"/>
      <c r="D70" s="48"/>
      <c r="E70" s="52"/>
      <c r="F70" s="29"/>
      <c r="I70" s="119"/>
      <c r="J70" s="119"/>
      <c r="K70" s="119"/>
      <c r="L70" s="119"/>
      <c r="M70" s="119"/>
      <c r="N70" s="119"/>
      <c r="O70" s="120"/>
      <c r="P70" s="120"/>
      <c r="Q70" s="120"/>
    </row>
    <row r="71" spans="1:17" ht="15.75" customHeight="1">
      <c r="A71" s="104"/>
      <c r="B71" s="104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7"/>
      <c r="P72" s="117"/>
      <c r="Q72" s="21"/>
    </row>
    <row r="73" spans="1:17" ht="15.75" customHeight="1">
      <c r="A73" s="104"/>
      <c r="B73" s="104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7"/>
      <c r="P73" s="117"/>
      <c r="Q73" s="21"/>
    </row>
    <row r="74" spans="1:17" ht="15.75" customHeight="1">
      <c r="A74" s="104"/>
      <c r="B74" s="104"/>
      <c r="C74" s="29"/>
      <c r="D74" s="48"/>
      <c r="E74" s="52"/>
      <c r="F74" s="29"/>
      <c r="I74" s="114"/>
      <c r="J74" s="114"/>
      <c r="K74" s="118"/>
      <c r="L74" s="118"/>
      <c r="M74" s="118"/>
      <c r="N74" s="118"/>
      <c r="O74" s="117"/>
      <c r="P74" s="117"/>
      <c r="Q74" s="21"/>
    </row>
    <row r="75" spans="1:17" ht="15.75">
      <c r="A75" s="104"/>
      <c r="B75" s="104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69745</v>
      </c>
    </row>
  </sheetData>
  <sheetProtection selectLockedCells="1" selectUnlockedCells="1"/>
  <mergeCells count="194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J76"/>
    <mergeCell ref="K76:N76"/>
    <mergeCell ref="O76:P76"/>
    <mergeCell ref="A73:B73"/>
    <mergeCell ref="I73:J73"/>
    <mergeCell ref="K73:N73"/>
    <mergeCell ref="O73:P73"/>
    <mergeCell ref="A74:B74"/>
    <mergeCell ref="I74:J74"/>
    <mergeCell ref="K74:N74"/>
    <mergeCell ref="O74:P74"/>
    <mergeCell ref="A71:B71"/>
    <mergeCell ref="I71:J71"/>
    <mergeCell ref="K71:N71"/>
    <mergeCell ref="O71:P71"/>
    <mergeCell ref="A72:B72"/>
    <mergeCell ref="I72:J72"/>
    <mergeCell ref="K72:N72"/>
    <mergeCell ref="O72:P72"/>
    <mergeCell ref="A68:B68"/>
    <mergeCell ref="I68:N68"/>
    <mergeCell ref="O68:Q68"/>
    <mergeCell ref="A69:B69"/>
    <mergeCell ref="A70:B70"/>
    <mergeCell ref="I70:N70"/>
    <mergeCell ref="O70:Q70"/>
    <mergeCell ref="A65:B65"/>
    <mergeCell ref="I65:J65"/>
    <mergeCell ref="K65:N65"/>
    <mergeCell ref="O65:P65"/>
    <mergeCell ref="A66:B66"/>
    <mergeCell ref="A67:B67"/>
    <mergeCell ref="I67:N67"/>
    <mergeCell ref="O67:Q67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F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246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247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248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554162.64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54161.3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34346.16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554162.64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9247.08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156960</v>
      </c>
      <c r="I20" s="79" t="s">
        <v>150</v>
      </c>
      <c r="J20" s="79"/>
      <c r="K20" s="79"/>
      <c r="L20" s="79"/>
      <c r="M20" s="79"/>
      <c r="N20" s="79"/>
      <c r="O20" s="25"/>
      <c r="P20" s="26">
        <v>23117.64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38309.28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397202.64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54161.28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155</v>
      </c>
      <c r="B25" s="33"/>
      <c r="C25" s="34" t="s">
        <v>156</v>
      </c>
      <c r="D25" s="34"/>
      <c r="E25" s="34"/>
      <c r="F25" s="34"/>
      <c r="G25" s="32"/>
      <c r="H25" s="32">
        <f>H17+P32-P31</f>
        <v>531193.68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211361.26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-133991.04000000004</v>
      </c>
      <c r="I28" s="84" t="s">
        <v>160</v>
      </c>
      <c r="J28" s="84"/>
      <c r="K28" s="84"/>
      <c r="L28" s="84"/>
      <c r="M28" s="84"/>
      <c r="N28" s="84"/>
      <c r="O28" s="25"/>
      <c r="P28" s="26">
        <v>37648.68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91809.96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68841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188959.19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54106.29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11889.07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4788.65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330.25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246</v>
      </c>
      <c r="H50" s="94"/>
      <c r="O50" s="94" t="s">
        <v>246</v>
      </c>
      <c r="P50" s="94"/>
      <c r="Q50" s="94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10</v>
      </c>
      <c r="B55" s="73"/>
      <c r="C55" s="29">
        <v>10836</v>
      </c>
      <c r="D55" s="48"/>
      <c r="E55" s="52">
        <v>74</v>
      </c>
      <c r="F55" s="29">
        <v>4850</v>
      </c>
      <c r="I55" s="105" t="s">
        <v>183</v>
      </c>
      <c r="J55" s="105"/>
      <c r="K55" s="106" t="s">
        <v>184</v>
      </c>
      <c r="L55" s="106"/>
      <c r="M55" s="106"/>
      <c r="N55" s="106"/>
      <c r="O55" s="107">
        <v>1505</v>
      </c>
      <c r="P55" s="107"/>
      <c r="Q55" s="54" t="s">
        <v>185</v>
      </c>
    </row>
    <row r="56" spans="1:17" ht="15.75" customHeight="1">
      <c r="A56" s="73">
        <v>29</v>
      </c>
      <c r="B56" s="73">
        <v>29</v>
      </c>
      <c r="C56" s="29">
        <v>14231</v>
      </c>
      <c r="D56" s="48"/>
      <c r="E56" s="52">
        <v>77</v>
      </c>
      <c r="F56" s="29">
        <v>57614</v>
      </c>
      <c r="I56" s="105" t="s">
        <v>183</v>
      </c>
      <c r="J56" s="105"/>
      <c r="K56" s="106" t="s">
        <v>184</v>
      </c>
      <c r="L56" s="106"/>
      <c r="M56" s="106"/>
      <c r="N56" s="106"/>
      <c r="O56" s="121">
        <v>17862</v>
      </c>
      <c r="P56" s="121"/>
      <c r="Q56" s="63" t="s">
        <v>202</v>
      </c>
    </row>
    <row r="57" spans="1:17" ht="15.75" customHeight="1">
      <c r="A57" s="73">
        <v>35</v>
      </c>
      <c r="B57" s="73">
        <v>35</v>
      </c>
      <c r="C57" s="29">
        <v>3393</v>
      </c>
      <c r="D57" s="48"/>
      <c r="E57" s="52">
        <v>83</v>
      </c>
      <c r="F57" s="29">
        <v>2656</v>
      </c>
      <c r="I57" s="105" t="s">
        <v>183</v>
      </c>
      <c r="J57" s="105"/>
      <c r="K57" s="106" t="s">
        <v>184</v>
      </c>
      <c r="L57" s="106"/>
      <c r="M57" s="106"/>
      <c r="N57" s="106"/>
      <c r="O57" s="109">
        <v>18551</v>
      </c>
      <c r="P57" s="109"/>
      <c r="Q57" s="59" t="s">
        <v>204</v>
      </c>
    </row>
    <row r="58" spans="1:17" ht="15.75" customHeight="1">
      <c r="A58" s="73">
        <v>36</v>
      </c>
      <c r="B58" s="73">
        <v>36</v>
      </c>
      <c r="C58" s="29">
        <v>1270</v>
      </c>
      <c r="D58" s="48"/>
      <c r="E58" s="52">
        <v>88</v>
      </c>
      <c r="F58" s="29">
        <v>3622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9">
        <v>2966</v>
      </c>
      <c r="P58" s="109"/>
      <c r="Q58" s="59" t="s">
        <v>204</v>
      </c>
    </row>
    <row r="59" spans="1:17" ht="15.75" customHeight="1">
      <c r="A59" s="73">
        <v>40</v>
      </c>
      <c r="B59" s="73">
        <v>40</v>
      </c>
      <c r="C59" s="29">
        <v>52111</v>
      </c>
      <c r="D59" s="48"/>
      <c r="E59" s="52">
        <v>89</v>
      </c>
      <c r="F59" s="29">
        <v>2805</v>
      </c>
      <c r="G59" s="57"/>
      <c r="H59" s="57"/>
      <c r="I59" s="105" t="s">
        <v>183</v>
      </c>
      <c r="J59" s="105"/>
      <c r="K59" s="106" t="s">
        <v>184</v>
      </c>
      <c r="L59" s="106"/>
      <c r="M59" s="106"/>
      <c r="N59" s="106"/>
      <c r="O59" s="109">
        <v>7819</v>
      </c>
      <c r="P59" s="109"/>
      <c r="Q59" s="56" t="s">
        <v>205</v>
      </c>
    </row>
    <row r="60" spans="1:17" ht="15.75" customHeight="1">
      <c r="A60" s="73">
        <v>70</v>
      </c>
      <c r="B60" s="73">
        <v>70</v>
      </c>
      <c r="C60" s="29">
        <v>962</v>
      </c>
      <c r="D60" s="48"/>
      <c r="E60" s="52">
        <v>103</v>
      </c>
      <c r="F60" s="29">
        <v>2610</v>
      </c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09">
        <v>8052</v>
      </c>
      <c r="P60" s="109"/>
      <c r="Q60" s="56" t="s">
        <v>205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189</v>
      </c>
      <c r="J61" s="105"/>
      <c r="K61" s="106" t="s">
        <v>199</v>
      </c>
      <c r="L61" s="106"/>
      <c r="M61" s="106"/>
      <c r="N61" s="106"/>
      <c r="O61" s="109">
        <v>1622</v>
      </c>
      <c r="P61" s="109"/>
      <c r="Q61" s="59" t="s">
        <v>206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05" t="s">
        <v>249</v>
      </c>
      <c r="J62" s="105"/>
      <c r="K62" s="108" t="s">
        <v>250</v>
      </c>
      <c r="L62" s="108"/>
      <c r="M62" s="108"/>
      <c r="N62" s="108"/>
      <c r="O62" s="109">
        <v>3091</v>
      </c>
      <c r="P62" s="109"/>
      <c r="Q62" s="56" t="s">
        <v>206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05" t="s">
        <v>183</v>
      </c>
      <c r="J63" s="105"/>
      <c r="K63" s="106" t="s">
        <v>184</v>
      </c>
      <c r="L63" s="106"/>
      <c r="M63" s="106"/>
      <c r="N63" s="106"/>
      <c r="O63" s="109">
        <v>2364</v>
      </c>
      <c r="P63" s="109"/>
      <c r="Q63" s="56" t="s">
        <v>206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05" t="s">
        <v>183</v>
      </c>
      <c r="J64" s="105"/>
      <c r="K64" s="106" t="s">
        <v>184</v>
      </c>
      <c r="L64" s="106"/>
      <c r="M64" s="106"/>
      <c r="N64" s="106"/>
      <c r="O64" s="109">
        <v>5009</v>
      </c>
      <c r="P64" s="109"/>
      <c r="Q64" s="56" t="s">
        <v>206</v>
      </c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24"/>
      <c r="J65" s="124"/>
      <c r="K65" s="108"/>
      <c r="L65" s="108"/>
      <c r="M65" s="108"/>
      <c r="N65" s="108"/>
      <c r="O65" s="109"/>
      <c r="P65" s="109"/>
      <c r="Q65" s="56"/>
    </row>
    <row r="66" spans="1:17" ht="15.75" customHeight="1">
      <c r="A66" s="104"/>
      <c r="B66" s="104"/>
      <c r="C66" s="29"/>
      <c r="D66" s="48"/>
      <c r="E66" s="52"/>
      <c r="F66" s="29"/>
      <c r="G66" s="58"/>
      <c r="H66" s="58"/>
      <c r="I66" s="124"/>
      <c r="J66" s="124"/>
      <c r="K66" s="108"/>
      <c r="L66" s="108"/>
      <c r="M66" s="108"/>
      <c r="N66" s="108"/>
      <c r="O66" s="109"/>
      <c r="P66" s="109"/>
      <c r="Q66" s="56"/>
    </row>
    <row r="67" spans="1:8" ht="15.75" customHeight="1">
      <c r="A67" s="104"/>
      <c r="B67" s="104"/>
      <c r="C67" s="29"/>
      <c r="D67" s="48"/>
      <c r="E67" s="52"/>
      <c r="F67" s="29"/>
      <c r="G67" s="58"/>
      <c r="H67" s="58"/>
    </row>
    <row r="68" spans="1:17" ht="15.75">
      <c r="A68" s="104"/>
      <c r="B68" s="104"/>
      <c r="C68" s="29"/>
      <c r="D68" s="48"/>
      <c r="E68" s="52"/>
      <c r="F68" s="29"/>
      <c r="G68" s="58"/>
      <c r="H68" s="58"/>
      <c r="I68" s="111" t="s">
        <v>210</v>
      </c>
      <c r="J68" s="111"/>
      <c r="K68" s="111"/>
      <c r="L68" s="111"/>
      <c r="M68" s="111"/>
      <c r="N68" s="111"/>
      <c r="O68" s="112">
        <f>O55+O57+O59+O60+O61+O62+O63+O64+O65+O66+O56+O58</f>
        <v>68841</v>
      </c>
      <c r="P68" s="112"/>
      <c r="Q68" s="112"/>
    </row>
    <row r="69" spans="1:8" ht="15.75" customHeight="1">
      <c r="A69" s="104"/>
      <c r="B69" s="104"/>
      <c r="C69" s="29"/>
      <c r="D69" s="48"/>
      <c r="E69" s="52"/>
      <c r="F69" s="29"/>
      <c r="G69" s="58"/>
      <c r="H69" s="58"/>
    </row>
    <row r="70" spans="1:17" ht="15.75" customHeight="1">
      <c r="A70" s="104"/>
      <c r="B70" s="104"/>
      <c r="C70" s="29"/>
      <c r="D70" s="48"/>
      <c r="E70" s="52"/>
      <c r="F70" s="29"/>
      <c r="I70" s="119"/>
      <c r="J70" s="119"/>
      <c r="K70" s="119"/>
      <c r="L70" s="119"/>
      <c r="M70" s="119"/>
      <c r="N70" s="119"/>
      <c r="O70" s="120"/>
      <c r="P70" s="120"/>
      <c r="Q70" s="120"/>
    </row>
    <row r="71" spans="1:17" ht="15.75" customHeight="1">
      <c r="A71" s="104"/>
      <c r="B71" s="104"/>
      <c r="C71" s="29"/>
      <c r="D71" s="48"/>
      <c r="E71" s="52"/>
      <c r="F71" s="29"/>
      <c r="I71" s="114"/>
      <c r="J71" s="114"/>
      <c r="K71" s="115"/>
      <c r="L71" s="115"/>
      <c r="M71" s="115"/>
      <c r="N71" s="115"/>
      <c r="O71" s="116"/>
      <c r="P71" s="116"/>
      <c r="Q71" s="62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7"/>
      <c r="P72" s="117"/>
      <c r="Q72" s="21"/>
    </row>
    <row r="73" spans="1:17" ht="15.75" customHeight="1">
      <c r="A73" s="104"/>
      <c r="B73" s="104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7"/>
      <c r="P73" s="117"/>
      <c r="Q73" s="21"/>
    </row>
    <row r="74" spans="1:17" ht="15.75" customHeight="1">
      <c r="A74" s="104"/>
      <c r="B74" s="104"/>
      <c r="C74" s="29"/>
      <c r="D74" s="48"/>
      <c r="E74" s="52"/>
      <c r="F74" s="29"/>
      <c r="I74" s="114"/>
      <c r="J74" s="114"/>
      <c r="K74" s="118"/>
      <c r="L74" s="118"/>
      <c r="M74" s="118"/>
      <c r="N74" s="118"/>
      <c r="O74" s="117"/>
      <c r="P74" s="117"/>
      <c r="Q74" s="21"/>
    </row>
    <row r="75" spans="1:17" ht="15.75">
      <c r="A75" s="104"/>
      <c r="B75" s="104"/>
      <c r="C75" s="29"/>
      <c r="D75" s="48"/>
      <c r="E75" s="52"/>
      <c r="F75" s="29"/>
      <c r="I75" s="114"/>
      <c r="J75" s="114"/>
      <c r="K75" s="115"/>
      <c r="L75" s="115"/>
      <c r="M75" s="115"/>
      <c r="N75" s="115"/>
      <c r="O75" s="117"/>
      <c r="P75" s="117"/>
      <c r="Q75" s="21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156960</v>
      </c>
    </row>
  </sheetData>
  <sheetProtection selectLockedCells="1" selectUnlockedCells="1"/>
  <mergeCells count="195">
    <mergeCell ref="C82:D82"/>
    <mergeCell ref="A77:B77"/>
    <mergeCell ref="I77:N77"/>
    <mergeCell ref="O77:Q77"/>
    <mergeCell ref="A78:B78"/>
    <mergeCell ref="A79:B79"/>
    <mergeCell ref="A80:B80"/>
    <mergeCell ref="A75:B75"/>
    <mergeCell ref="I75:J75"/>
    <mergeCell ref="K75:N75"/>
    <mergeCell ref="O75:P75"/>
    <mergeCell ref="A76:B76"/>
    <mergeCell ref="I76:J76"/>
    <mergeCell ref="K76:N76"/>
    <mergeCell ref="O76:P76"/>
    <mergeCell ref="A73:B73"/>
    <mergeCell ref="I73:J73"/>
    <mergeCell ref="K73:N73"/>
    <mergeCell ref="O73:P73"/>
    <mergeCell ref="A74:B74"/>
    <mergeCell ref="I74:J74"/>
    <mergeCell ref="K74:N74"/>
    <mergeCell ref="O74:P74"/>
    <mergeCell ref="A71:B71"/>
    <mergeCell ref="I71:J71"/>
    <mergeCell ref="K71:N71"/>
    <mergeCell ref="O71:P71"/>
    <mergeCell ref="A72:B72"/>
    <mergeCell ref="I72:J72"/>
    <mergeCell ref="K72:N72"/>
    <mergeCell ref="O72:P72"/>
    <mergeCell ref="A67:B67"/>
    <mergeCell ref="A68:B68"/>
    <mergeCell ref="I68:N68"/>
    <mergeCell ref="O68:Q68"/>
    <mergeCell ref="A69:B69"/>
    <mergeCell ref="A70:B70"/>
    <mergeCell ref="I70:N70"/>
    <mergeCell ref="O70:Q70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E22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251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252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253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824106.24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80544.3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51076.92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824106.24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13751.52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140860</v>
      </c>
      <c r="I20" s="79" t="s">
        <v>150</v>
      </c>
      <c r="J20" s="79"/>
      <c r="K20" s="79"/>
      <c r="L20" s="79"/>
      <c r="M20" s="79"/>
      <c r="N20" s="79"/>
      <c r="O20" s="25"/>
      <c r="P20" s="26">
        <v>34378.68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56970.36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683246.24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80544.36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155</v>
      </c>
      <c r="B25" s="33"/>
      <c r="C25" s="34" t="s">
        <v>156</v>
      </c>
      <c r="D25" s="34"/>
      <c r="E25" s="34"/>
      <c r="F25" s="34"/>
      <c r="G25" s="32"/>
      <c r="H25" s="32">
        <f>H17+P32-P31</f>
        <v>844421.72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314319.42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-161175.47999999998</v>
      </c>
      <c r="I28" s="84" t="s">
        <v>160</v>
      </c>
      <c r="J28" s="84"/>
      <c r="K28" s="84"/>
      <c r="L28" s="84"/>
      <c r="M28" s="84"/>
      <c r="N28" s="84"/>
      <c r="O28" s="25"/>
      <c r="P28" s="26">
        <v>55988.16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136532.52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156848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281004.78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80462.48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17680.46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7121.3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491.12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251</v>
      </c>
      <c r="H50" s="94"/>
      <c r="O50" s="94" t="s">
        <v>251</v>
      </c>
      <c r="P50" s="94"/>
      <c r="Q50" s="94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16</v>
      </c>
      <c r="B55" s="73"/>
      <c r="C55" s="29">
        <v>5171</v>
      </c>
      <c r="D55" s="48"/>
      <c r="E55" s="52">
        <v>79</v>
      </c>
      <c r="F55" s="29">
        <v>2445</v>
      </c>
      <c r="I55" s="105" t="s">
        <v>254</v>
      </c>
      <c r="J55" s="105"/>
      <c r="K55" s="106" t="s">
        <v>184</v>
      </c>
      <c r="L55" s="106"/>
      <c r="M55" s="106"/>
      <c r="N55" s="106"/>
      <c r="O55" s="107">
        <v>741</v>
      </c>
      <c r="P55" s="107"/>
      <c r="Q55" s="54" t="s">
        <v>255</v>
      </c>
    </row>
    <row r="56" spans="1:17" ht="15.75" customHeight="1">
      <c r="A56" s="73">
        <v>23</v>
      </c>
      <c r="B56" s="73">
        <v>23</v>
      </c>
      <c r="C56" s="29">
        <v>3510</v>
      </c>
      <c r="D56" s="48"/>
      <c r="E56" s="52">
        <v>82</v>
      </c>
      <c r="F56" s="29">
        <v>55605</v>
      </c>
      <c r="I56" s="105" t="s">
        <v>183</v>
      </c>
      <c r="J56" s="105"/>
      <c r="K56" s="106" t="s">
        <v>184</v>
      </c>
      <c r="L56" s="106"/>
      <c r="M56" s="106"/>
      <c r="N56" s="106"/>
      <c r="O56" s="107">
        <v>207</v>
      </c>
      <c r="P56" s="107"/>
      <c r="Q56" s="54" t="s">
        <v>185</v>
      </c>
    </row>
    <row r="57" spans="1:17" ht="15.75" customHeight="1">
      <c r="A57" s="73">
        <v>30</v>
      </c>
      <c r="B57" s="73">
        <v>30</v>
      </c>
      <c r="C57" s="29">
        <v>2607</v>
      </c>
      <c r="D57" s="48"/>
      <c r="E57" s="52">
        <v>98</v>
      </c>
      <c r="F57" s="29">
        <v>3480</v>
      </c>
      <c r="I57" s="105" t="s">
        <v>183</v>
      </c>
      <c r="J57" s="105"/>
      <c r="K57" s="106" t="s">
        <v>184</v>
      </c>
      <c r="L57" s="106"/>
      <c r="M57" s="106"/>
      <c r="N57" s="106"/>
      <c r="O57" s="107">
        <v>1308</v>
      </c>
      <c r="P57" s="107"/>
      <c r="Q57" s="59" t="s">
        <v>186</v>
      </c>
    </row>
    <row r="58" spans="1:17" ht="15.75" customHeight="1">
      <c r="A58" s="73">
        <v>39</v>
      </c>
      <c r="B58" s="73">
        <v>39</v>
      </c>
      <c r="C58" s="29">
        <v>2151</v>
      </c>
      <c r="D58" s="48"/>
      <c r="E58" s="52">
        <v>100</v>
      </c>
      <c r="F58" s="29">
        <v>2522</v>
      </c>
      <c r="G58" s="55"/>
      <c r="H58" s="55"/>
      <c r="I58" s="105" t="s">
        <v>256</v>
      </c>
      <c r="J58" s="105"/>
      <c r="K58" s="106" t="s">
        <v>257</v>
      </c>
      <c r="L58" s="106"/>
      <c r="M58" s="106"/>
      <c r="N58" s="106"/>
      <c r="O58" s="107">
        <v>127</v>
      </c>
      <c r="P58" s="107"/>
      <c r="Q58" s="54" t="s">
        <v>186</v>
      </c>
    </row>
    <row r="59" spans="1:17" ht="15.75" customHeight="1">
      <c r="A59" s="73">
        <v>45</v>
      </c>
      <c r="B59" s="73">
        <v>45</v>
      </c>
      <c r="C59" s="29">
        <v>4214</v>
      </c>
      <c r="D59" s="48"/>
      <c r="E59" s="52">
        <v>116</v>
      </c>
      <c r="F59" s="29">
        <v>1946</v>
      </c>
      <c r="G59" s="57"/>
      <c r="H59" s="57"/>
      <c r="I59" s="105" t="s">
        <v>258</v>
      </c>
      <c r="J59" s="105"/>
      <c r="K59" s="106" t="s">
        <v>199</v>
      </c>
      <c r="L59" s="106"/>
      <c r="M59" s="106"/>
      <c r="N59" s="106"/>
      <c r="O59" s="107">
        <v>279</v>
      </c>
      <c r="P59" s="107"/>
      <c r="Q59" s="54" t="s">
        <v>188</v>
      </c>
    </row>
    <row r="60" spans="1:17" ht="15.75" customHeight="1">
      <c r="A60" s="73">
        <v>51</v>
      </c>
      <c r="B60" s="73">
        <v>51</v>
      </c>
      <c r="C60" s="29">
        <v>3512</v>
      </c>
      <c r="D60" s="48"/>
      <c r="E60" s="52">
        <v>117</v>
      </c>
      <c r="F60" s="29">
        <v>2116</v>
      </c>
      <c r="G60" s="58"/>
      <c r="H60" s="58"/>
      <c r="I60" s="105" t="s">
        <v>259</v>
      </c>
      <c r="J60" s="105"/>
      <c r="K60" s="108" t="s">
        <v>260</v>
      </c>
      <c r="L60" s="108"/>
      <c r="M60" s="108"/>
      <c r="N60" s="108"/>
      <c r="O60" s="110">
        <v>7798</v>
      </c>
      <c r="P60" s="110"/>
      <c r="Q60" s="56" t="s">
        <v>188</v>
      </c>
    </row>
    <row r="61" spans="1:17" ht="15.75" customHeight="1">
      <c r="A61" s="73">
        <v>64</v>
      </c>
      <c r="B61" s="73">
        <v>64</v>
      </c>
      <c r="C61" s="29">
        <v>717</v>
      </c>
      <c r="D61" s="48"/>
      <c r="E61" s="52">
        <v>119</v>
      </c>
      <c r="F61" s="29">
        <v>1316</v>
      </c>
      <c r="G61" s="58"/>
      <c r="H61" s="58"/>
      <c r="I61" s="105" t="s">
        <v>261</v>
      </c>
      <c r="J61" s="105"/>
      <c r="K61" s="108" t="s">
        <v>260</v>
      </c>
      <c r="L61" s="108"/>
      <c r="M61" s="108"/>
      <c r="N61" s="108"/>
      <c r="O61" s="110">
        <v>51933</v>
      </c>
      <c r="P61" s="110"/>
      <c r="Q61" s="56" t="s">
        <v>188</v>
      </c>
    </row>
    <row r="62" spans="1:17" ht="15.75" customHeight="1">
      <c r="A62" s="73">
        <v>66</v>
      </c>
      <c r="B62" s="73">
        <v>66</v>
      </c>
      <c r="C62" s="29">
        <v>3587</v>
      </c>
      <c r="D62" s="48"/>
      <c r="E62" s="52">
        <v>133</v>
      </c>
      <c r="F62" s="29">
        <v>4089</v>
      </c>
      <c r="G62" s="58"/>
      <c r="H62" s="58"/>
      <c r="I62" s="105" t="s">
        <v>262</v>
      </c>
      <c r="J62" s="105"/>
      <c r="K62" s="108" t="s">
        <v>263</v>
      </c>
      <c r="L62" s="108"/>
      <c r="M62" s="108"/>
      <c r="N62" s="108"/>
      <c r="O62" s="109">
        <v>633</v>
      </c>
      <c r="P62" s="109"/>
      <c r="Q62" s="56" t="s">
        <v>188</v>
      </c>
    </row>
    <row r="63" spans="1:17" ht="15.75" customHeight="1">
      <c r="A63" s="73">
        <v>69</v>
      </c>
      <c r="B63" s="73">
        <v>69</v>
      </c>
      <c r="C63" s="29">
        <v>1795</v>
      </c>
      <c r="D63" s="48"/>
      <c r="E63" s="52">
        <v>134</v>
      </c>
      <c r="F63" s="29">
        <v>26856</v>
      </c>
      <c r="G63" s="58"/>
      <c r="H63" s="58"/>
      <c r="I63" s="105" t="s">
        <v>195</v>
      </c>
      <c r="J63" s="105"/>
      <c r="K63" s="108" t="s">
        <v>264</v>
      </c>
      <c r="L63" s="108"/>
      <c r="M63" s="108"/>
      <c r="N63" s="108"/>
      <c r="O63" s="109">
        <v>2589</v>
      </c>
      <c r="P63" s="109"/>
      <c r="Q63" s="56" t="s">
        <v>191</v>
      </c>
    </row>
    <row r="64" spans="1:17" ht="15.75" customHeight="1">
      <c r="A64" s="73">
        <v>72</v>
      </c>
      <c r="B64" s="73">
        <v>72</v>
      </c>
      <c r="C64" s="29">
        <v>3129</v>
      </c>
      <c r="D64" s="48"/>
      <c r="E64" s="52">
        <v>145</v>
      </c>
      <c r="F64" s="29">
        <v>2431</v>
      </c>
      <c r="G64" s="58"/>
      <c r="H64" s="58"/>
      <c r="I64" s="105" t="s">
        <v>195</v>
      </c>
      <c r="J64" s="105"/>
      <c r="K64" s="108" t="s">
        <v>264</v>
      </c>
      <c r="L64" s="108"/>
      <c r="M64" s="108"/>
      <c r="N64" s="108"/>
      <c r="O64" s="109">
        <v>29004</v>
      </c>
      <c r="P64" s="109"/>
      <c r="Q64" s="56" t="s">
        <v>198</v>
      </c>
    </row>
    <row r="65" spans="1:17" ht="15.75" customHeight="1">
      <c r="A65" s="73">
        <v>73</v>
      </c>
      <c r="B65" s="73">
        <v>73</v>
      </c>
      <c r="C65" s="29">
        <v>2472</v>
      </c>
      <c r="D65" s="48"/>
      <c r="E65" s="52">
        <v>148</v>
      </c>
      <c r="F65" s="29">
        <v>2602</v>
      </c>
      <c r="G65" s="58"/>
      <c r="H65" s="58"/>
      <c r="I65" s="105" t="s">
        <v>183</v>
      </c>
      <c r="J65" s="105"/>
      <c r="K65" s="106" t="s">
        <v>184</v>
      </c>
      <c r="L65" s="106"/>
      <c r="M65" s="106"/>
      <c r="N65" s="106"/>
      <c r="O65" s="121">
        <v>2966</v>
      </c>
      <c r="P65" s="121"/>
      <c r="Q65" s="63" t="s">
        <v>202</v>
      </c>
    </row>
    <row r="66" spans="1:17" ht="15.75" customHeight="1">
      <c r="A66" s="73">
        <v>77</v>
      </c>
      <c r="B66" s="73">
        <v>77</v>
      </c>
      <c r="C66" s="29">
        <v>2587</v>
      </c>
      <c r="D66" s="48"/>
      <c r="E66" s="52"/>
      <c r="F66" s="29"/>
      <c r="G66" s="58"/>
      <c r="H66" s="58"/>
      <c r="I66" s="105" t="s">
        <v>195</v>
      </c>
      <c r="J66" s="105"/>
      <c r="K66" s="108" t="s">
        <v>264</v>
      </c>
      <c r="L66" s="108"/>
      <c r="M66" s="108"/>
      <c r="N66" s="108"/>
      <c r="O66" s="109">
        <v>16398</v>
      </c>
      <c r="P66" s="109"/>
      <c r="Q66" s="56" t="s">
        <v>202</v>
      </c>
    </row>
    <row r="67" spans="1:17" ht="15.75" customHeight="1">
      <c r="A67" s="104"/>
      <c r="B67" s="104"/>
      <c r="C67" s="29"/>
      <c r="D67" s="48"/>
      <c r="E67" s="52"/>
      <c r="F67" s="29"/>
      <c r="G67" s="58"/>
      <c r="H67" s="58"/>
      <c r="I67" s="105" t="s">
        <v>232</v>
      </c>
      <c r="J67" s="105"/>
      <c r="K67" s="108" t="s">
        <v>201</v>
      </c>
      <c r="L67" s="108"/>
      <c r="M67" s="108"/>
      <c r="N67" s="108"/>
      <c r="O67" s="109">
        <v>5970</v>
      </c>
      <c r="P67" s="109"/>
      <c r="Q67" s="56" t="s">
        <v>204</v>
      </c>
    </row>
    <row r="68" spans="1:17" ht="16.5" customHeight="1">
      <c r="A68" s="104"/>
      <c r="B68" s="104"/>
      <c r="C68" s="29"/>
      <c r="D68" s="48"/>
      <c r="E68" s="52"/>
      <c r="F68" s="29"/>
      <c r="G68" s="58"/>
      <c r="H68" s="58"/>
      <c r="I68" s="105" t="s">
        <v>183</v>
      </c>
      <c r="J68" s="105"/>
      <c r="K68" s="106" t="s">
        <v>184</v>
      </c>
      <c r="L68" s="106"/>
      <c r="M68" s="106"/>
      <c r="N68" s="106"/>
      <c r="O68" s="109">
        <v>16115</v>
      </c>
      <c r="P68" s="109"/>
      <c r="Q68" s="56" t="s">
        <v>204</v>
      </c>
    </row>
    <row r="69" spans="1:17" ht="15.75" customHeight="1">
      <c r="A69" s="104"/>
      <c r="B69" s="104"/>
      <c r="C69" s="29"/>
      <c r="D69" s="48"/>
      <c r="E69" s="52"/>
      <c r="F69" s="29"/>
      <c r="G69" s="58"/>
      <c r="H69" s="58"/>
      <c r="I69" s="105" t="s">
        <v>183</v>
      </c>
      <c r="J69" s="105"/>
      <c r="K69" s="106" t="s">
        <v>184</v>
      </c>
      <c r="L69" s="106"/>
      <c r="M69" s="106"/>
      <c r="N69" s="106"/>
      <c r="O69" s="109">
        <v>2222</v>
      </c>
      <c r="P69" s="109"/>
      <c r="Q69" s="56" t="s">
        <v>204</v>
      </c>
    </row>
    <row r="70" spans="1:17" ht="15.75" customHeight="1">
      <c r="A70" s="104"/>
      <c r="B70" s="104"/>
      <c r="C70" s="29"/>
      <c r="D70" s="48"/>
      <c r="E70" s="52"/>
      <c r="F70" s="29"/>
      <c r="I70" s="105" t="s">
        <v>183</v>
      </c>
      <c r="J70" s="105"/>
      <c r="K70" s="106" t="s">
        <v>184</v>
      </c>
      <c r="L70" s="106"/>
      <c r="M70" s="106"/>
      <c r="N70" s="106"/>
      <c r="O70" s="109">
        <v>1152</v>
      </c>
      <c r="P70" s="109"/>
      <c r="Q70" s="56" t="s">
        <v>205</v>
      </c>
    </row>
    <row r="71" spans="1:17" ht="15.75" customHeight="1">
      <c r="A71" s="104"/>
      <c r="B71" s="104"/>
      <c r="C71" s="29"/>
      <c r="D71" s="48"/>
      <c r="E71" s="52"/>
      <c r="F71" s="29"/>
      <c r="I71" s="105" t="s">
        <v>183</v>
      </c>
      <c r="J71" s="105"/>
      <c r="K71" s="106" t="s">
        <v>184</v>
      </c>
      <c r="L71" s="106"/>
      <c r="M71" s="106"/>
      <c r="N71" s="106"/>
      <c r="O71" s="109">
        <v>4015</v>
      </c>
      <c r="P71" s="109"/>
      <c r="Q71" s="56" t="s">
        <v>205</v>
      </c>
    </row>
    <row r="72" spans="1:17" ht="15.75" customHeight="1">
      <c r="A72" s="104"/>
      <c r="B72" s="104"/>
      <c r="C72" s="29"/>
      <c r="D72" s="48"/>
      <c r="E72" s="52"/>
      <c r="F72" s="29"/>
      <c r="I72" s="105" t="s">
        <v>189</v>
      </c>
      <c r="J72" s="105"/>
      <c r="K72" s="106" t="s">
        <v>199</v>
      </c>
      <c r="L72" s="106"/>
      <c r="M72" s="106"/>
      <c r="N72" s="106"/>
      <c r="O72" s="109">
        <v>530</v>
      </c>
      <c r="P72" s="109"/>
      <c r="Q72" s="59" t="s">
        <v>205</v>
      </c>
    </row>
    <row r="73" spans="1:17" ht="15.75" customHeight="1">
      <c r="A73" s="104"/>
      <c r="B73" s="104"/>
      <c r="C73" s="29"/>
      <c r="D73" s="48"/>
      <c r="E73" s="52"/>
      <c r="F73" s="29"/>
      <c r="I73" s="105" t="s">
        <v>189</v>
      </c>
      <c r="J73" s="105"/>
      <c r="K73" s="106" t="s">
        <v>199</v>
      </c>
      <c r="L73" s="106"/>
      <c r="M73" s="106"/>
      <c r="N73" s="106"/>
      <c r="O73" s="109">
        <v>5841</v>
      </c>
      <c r="P73" s="109"/>
      <c r="Q73" s="59" t="s">
        <v>206</v>
      </c>
    </row>
    <row r="74" spans="1:17" ht="15.75" customHeight="1">
      <c r="A74" s="104"/>
      <c r="B74" s="104"/>
      <c r="C74" s="29"/>
      <c r="D74" s="48"/>
      <c r="E74" s="52"/>
      <c r="F74" s="29"/>
      <c r="I74" s="105" t="s">
        <v>183</v>
      </c>
      <c r="J74" s="105"/>
      <c r="K74" s="106" t="s">
        <v>184</v>
      </c>
      <c r="L74" s="106"/>
      <c r="M74" s="106"/>
      <c r="N74" s="106"/>
      <c r="O74" s="109">
        <v>7020</v>
      </c>
      <c r="P74" s="109"/>
      <c r="Q74" s="56" t="s">
        <v>206</v>
      </c>
    </row>
    <row r="75" spans="1:17" ht="15.75">
      <c r="A75" s="104"/>
      <c r="B75" s="104"/>
      <c r="C75" s="29"/>
      <c r="D75" s="48"/>
      <c r="E75" s="52"/>
      <c r="F75" s="29"/>
      <c r="I75" s="111" t="s">
        <v>210</v>
      </c>
      <c r="J75" s="111"/>
      <c r="K75" s="111"/>
      <c r="L75" s="111"/>
      <c r="M75" s="111"/>
      <c r="N75" s="111"/>
      <c r="O75" s="112">
        <f>O55+O56+O57+O60+O61+O62+O63+O64+O66+O67+O68+O70+O65+O69+O71+O58+O59+O72+O73+O74</f>
        <v>156848</v>
      </c>
      <c r="P75" s="112"/>
      <c r="Q75" s="112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140860</v>
      </c>
    </row>
  </sheetData>
  <sheetProtection selectLockedCells="1" selectUnlockedCells="1"/>
  <mergeCells count="202">
    <mergeCell ref="C82:D82"/>
    <mergeCell ref="A77:B77"/>
    <mergeCell ref="I77:N77"/>
    <mergeCell ref="O77:Q77"/>
    <mergeCell ref="A78:B78"/>
    <mergeCell ref="A79:B79"/>
    <mergeCell ref="A80:B80"/>
    <mergeCell ref="A75:B75"/>
    <mergeCell ref="I75:N75"/>
    <mergeCell ref="O75:Q75"/>
    <mergeCell ref="A76:B76"/>
    <mergeCell ref="I76:J76"/>
    <mergeCell ref="K76:N76"/>
    <mergeCell ref="O76:P76"/>
    <mergeCell ref="A73:B73"/>
    <mergeCell ref="I73:J73"/>
    <mergeCell ref="K73:N73"/>
    <mergeCell ref="O73:P73"/>
    <mergeCell ref="A74:B74"/>
    <mergeCell ref="I74:J74"/>
    <mergeCell ref="K74:N74"/>
    <mergeCell ref="O74:P74"/>
    <mergeCell ref="A71:B71"/>
    <mergeCell ref="I71:J71"/>
    <mergeCell ref="K71:N71"/>
    <mergeCell ref="O71:P71"/>
    <mergeCell ref="A72:B72"/>
    <mergeCell ref="I72:J72"/>
    <mergeCell ref="K72:N72"/>
    <mergeCell ref="O72:P72"/>
    <mergeCell ref="A69:B69"/>
    <mergeCell ref="I69:J69"/>
    <mergeCell ref="K69:N69"/>
    <mergeCell ref="O69:P69"/>
    <mergeCell ref="A70:B70"/>
    <mergeCell ref="I70:J70"/>
    <mergeCell ref="K70:N70"/>
    <mergeCell ref="O70:P70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00390625" style="0" customWidth="1"/>
    <col min="3" max="3" width="14.00390625" style="0" customWidth="1"/>
    <col min="5" max="5" width="11.57421875" style="0" customWidth="1"/>
    <col min="6" max="6" width="14.57421875" style="0" customWidth="1"/>
    <col min="8" max="8" width="18.00390625" style="0" customWidth="1"/>
    <col min="14" max="14" width="11.00390625" style="0" customWidth="1"/>
    <col min="15" max="15" width="7.57421875" style="0" customWidth="1"/>
    <col min="16" max="16" width="13.140625" style="0" customWidth="1"/>
    <col min="17" max="17" width="12.7109375" style="0" customWidth="1"/>
  </cols>
  <sheetData>
    <row r="1" spans="1:26" ht="18.75">
      <c r="A1" s="16"/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  <c r="O1" s="70" t="s">
        <v>123</v>
      </c>
      <c r="P1" s="70"/>
      <c r="Q1" s="70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6"/>
      <c r="B2" s="16"/>
      <c r="C2" s="16"/>
      <c r="D2" s="16"/>
      <c r="E2" s="16"/>
      <c r="F2" s="71" t="s">
        <v>124</v>
      </c>
      <c r="G2" s="71"/>
      <c r="H2" s="71"/>
      <c r="I2" s="17"/>
      <c r="J2" s="18"/>
      <c r="K2" s="18"/>
      <c r="L2" s="18"/>
      <c r="M2" s="18"/>
      <c r="O2" s="72" t="s">
        <v>125</v>
      </c>
      <c r="P2" s="72"/>
      <c r="Q2" s="72"/>
      <c r="R2" s="19"/>
      <c r="S2" s="19"/>
      <c r="T2" s="19"/>
      <c r="U2" s="19"/>
      <c r="V2" s="19"/>
      <c r="W2" s="19"/>
      <c r="X2" s="72"/>
      <c r="Y2" s="72"/>
      <c r="Z2" s="72"/>
    </row>
    <row r="3" spans="1:26" ht="15.75" customHeight="1">
      <c r="A3" s="16"/>
      <c r="B3" s="16"/>
      <c r="C3" s="16"/>
      <c r="D3" s="16"/>
      <c r="E3" s="16"/>
      <c r="F3" s="71" t="s">
        <v>126</v>
      </c>
      <c r="G3" s="71"/>
      <c r="H3" s="71"/>
      <c r="I3" s="17"/>
      <c r="J3" s="18"/>
      <c r="K3" s="18"/>
      <c r="L3" s="18"/>
      <c r="M3" s="18"/>
      <c r="O3" s="72" t="s">
        <v>127</v>
      </c>
      <c r="P3" s="72"/>
      <c r="Q3" s="72"/>
      <c r="R3" s="19"/>
      <c r="S3" s="19"/>
      <c r="T3" s="19"/>
      <c r="U3" s="19"/>
      <c r="V3" s="19"/>
      <c r="W3" s="19"/>
      <c r="X3" s="72"/>
      <c r="Y3" s="72"/>
      <c r="Z3" s="72"/>
    </row>
    <row r="4" spans="1:26" ht="15.75" customHeight="1">
      <c r="A4" s="16"/>
      <c r="B4" s="16"/>
      <c r="C4" s="16"/>
      <c r="D4" s="16"/>
      <c r="E4" s="16"/>
      <c r="F4" s="71" t="s">
        <v>128</v>
      </c>
      <c r="G4" s="71"/>
      <c r="H4" s="71"/>
      <c r="I4" s="17"/>
      <c r="J4" s="18"/>
      <c r="K4" s="18"/>
      <c r="L4" s="18"/>
      <c r="M4" s="18"/>
      <c r="O4" s="72" t="s">
        <v>129</v>
      </c>
      <c r="P4" s="72"/>
      <c r="Q4" s="72"/>
      <c r="R4" s="19"/>
      <c r="S4" s="19"/>
      <c r="T4" s="19"/>
      <c r="U4" s="19"/>
      <c r="V4" s="19"/>
      <c r="W4" s="19"/>
      <c r="X4" s="72"/>
      <c r="Y4" s="72"/>
      <c r="Z4" s="72"/>
    </row>
    <row r="5" spans="1:26" ht="15.75" customHeight="1">
      <c r="A5" s="16"/>
      <c r="B5" s="16"/>
      <c r="C5" s="16"/>
      <c r="D5" s="16"/>
      <c r="E5" s="16"/>
      <c r="F5" s="73" t="s">
        <v>130</v>
      </c>
      <c r="G5" s="73"/>
      <c r="H5" s="73"/>
      <c r="I5" s="17"/>
      <c r="J5" s="18"/>
      <c r="K5" s="18"/>
      <c r="L5" s="18"/>
      <c r="M5" s="18"/>
      <c r="O5" s="72" t="s">
        <v>131</v>
      </c>
      <c r="P5" s="72"/>
      <c r="Q5" s="72"/>
      <c r="R5" s="19"/>
      <c r="S5" s="19"/>
      <c r="T5" s="19"/>
      <c r="U5" s="19"/>
      <c r="V5" s="19"/>
      <c r="W5" s="19"/>
      <c r="X5" s="72"/>
      <c r="Y5" s="72"/>
      <c r="Z5" s="72"/>
    </row>
    <row r="6" spans="1:26" ht="15.75" customHeight="1">
      <c r="A6" s="16"/>
      <c r="B6" s="16"/>
      <c r="C6" s="16"/>
      <c r="D6" s="16"/>
      <c r="E6" s="16"/>
      <c r="F6" s="71" t="s">
        <v>132</v>
      </c>
      <c r="G6" s="71"/>
      <c r="H6" s="71"/>
      <c r="I6" s="17"/>
      <c r="J6" s="18"/>
      <c r="K6" s="18"/>
      <c r="L6" s="18"/>
      <c r="M6" s="18"/>
      <c r="O6" s="72" t="s">
        <v>265</v>
      </c>
      <c r="P6" s="72"/>
      <c r="Q6" s="72"/>
      <c r="R6" s="19"/>
      <c r="S6" s="19"/>
      <c r="T6" s="19"/>
      <c r="U6" s="19"/>
      <c r="V6" s="19"/>
      <c r="W6" s="19"/>
      <c r="X6" s="72"/>
      <c r="Y6" s="72"/>
      <c r="Z6" s="72"/>
    </row>
    <row r="7" spans="1:26" ht="18.75">
      <c r="A7" s="16"/>
      <c r="B7" s="16"/>
      <c r="C7" s="16"/>
      <c r="D7" s="16"/>
      <c r="E7" s="16"/>
      <c r="F7" s="16"/>
      <c r="G7" s="16"/>
      <c r="H7" s="16"/>
      <c r="J7" s="18"/>
      <c r="K7" s="18"/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74" t="s">
        <v>0</v>
      </c>
      <c r="B8" s="74"/>
      <c r="C8" s="74"/>
      <c r="D8" s="74"/>
      <c r="E8" s="74"/>
      <c r="F8" s="74"/>
      <c r="G8" s="74"/>
      <c r="H8" s="74"/>
      <c r="I8" s="75" t="s">
        <v>134</v>
      </c>
      <c r="J8" s="75"/>
      <c r="K8" s="75"/>
      <c r="L8" s="75"/>
      <c r="M8" s="75"/>
      <c r="N8" s="75"/>
      <c r="O8" s="75"/>
      <c r="P8" s="75"/>
      <c r="Q8" s="75"/>
      <c r="R8" s="76"/>
      <c r="S8" s="76"/>
      <c r="T8" s="76"/>
      <c r="U8" s="76"/>
      <c r="V8" s="76"/>
      <c r="W8" s="76"/>
      <c r="X8" s="76"/>
      <c r="Y8" s="76"/>
      <c r="Z8" s="76"/>
    </row>
    <row r="9" spans="1:26" ht="18.75">
      <c r="A9" s="77" t="s">
        <v>1</v>
      </c>
      <c r="B9" s="77"/>
      <c r="C9" s="77"/>
      <c r="D9" s="77"/>
      <c r="E9" s="77"/>
      <c r="F9" s="77"/>
      <c r="G9" s="77"/>
      <c r="H9" s="77"/>
      <c r="I9" s="75" t="s">
        <v>135</v>
      </c>
      <c r="J9" s="75"/>
      <c r="K9" s="75"/>
      <c r="L9" s="75"/>
      <c r="M9" s="75"/>
      <c r="N9" s="75"/>
      <c r="O9" s="75"/>
      <c r="P9" s="75"/>
      <c r="Q9" s="75"/>
      <c r="R9" s="71"/>
      <c r="S9" s="71"/>
      <c r="T9" s="71"/>
      <c r="U9" s="71"/>
      <c r="V9" s="71"/>
      <c r="W9" s="71"/>
      <c r="X9" s="71"/>
      <c r="Y9" s="71"/>
      <c r="Z9" s="71"/>
    </row>
    <row r="10" spans="1:26" ht="18.75">
      <c r="A10" s="77" t="s">
        <v>266</v>
      </c>
      <c r="B10" s="77"/>
      <c r="C10" s="77"/>
      <c r="D10" s="77"/>
      <c r="E10" s="77"/>
      <c r="F10" s="77"/>
      <c r="G10" s="77"/>
      <c r="H10" s="77"/>
      <c r="I10" s="75" t="s">
        <v>137</v>
      </c>
      <c r="J10" s="75"/>
      <c r="K10" s="75"/>
      <c r="L10" s="75"/>
      <c r="M10" s="75"/>
      <c r="N10" s="75"/>
      <c r="O10" s="75"/>
      <c r="P10" s="75"/>
      <c r="Q10" s="75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>
      <c r="A11" s="22"/>
      <c r="B11" s="22"/>
      <c r="C11" s="22"/>
      <c r="D11" s="22"/>
      <c r="E11" s="22"/>
      <c r="F11" s="22"/>
      <c r="G11" s="22"/>
      <c r="H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8" t="s">
        <v>267</v>
      </c>
      <c r="B12" s="78"/>
      <c r="C12" s="78"/>
      <c r="D12" s="78"/>
      <c r="E12" s="78"/>
      <c r="F12" s="78"/>
      <c r="G12" s="78"/>
      <c r="H12" s="78"/>
      <c r="I12" s="79" t="s">
        <v>139</v>
      </c>
      <c r="J12" s="79"/>
      <c r="K12" s="79"/>
      <c r="L12" s="79"/>
      <c r="M12" s="79"/>
      <c r="N12" s="79"/>
      <c r="O12" s="25"/>
      <c r="P12" s="26">
        <f>P14+P16+P18+P20+P22+P24+P26+P28+P31</f>
        <v>343691.28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8.75">
      <c r="A13" s="78" t="s">
        <v>140</v>
      </c>
      <c r="B13" s="78"/>
      <c r="C13" s="78"/>
      <c r="D13" s="78"/>
      <c r="E13" s="78"/>
      <c r="F13" s="78"/>
      <c r="G13" s="78"/>
      <c r="H13" s="78"/>
      <c r="I13" s="79" t="s">
        <v>141</v>
      </c>
      <c r="J13" s="79"/>
      <c r="K13" s="79"/>
      <c r="L13" s="79"/>
      <c r="M13" s="79"/>
      <c r="N13" s="79"/>
      <c r="O13" s="25"/>
      <c r="P13" s="26"/>
      <c r="R13" s="19"/>
      <c r="S13" s="19"/>
      <c r="T13" s="19"/>
      <c r="U13" s="19"/>
      <c r="V13" s="19"/>
      <c r="W13" s="19"/>
      <c r="X13" s="19"/>
      <c r="Y13" s="19"/>
      <c r="Z13" s="19"/>
    </row>
    <row r="14" spans="9:26" ht="15.75">
      <c r="I14" s="79" t="s">
        <v>142</v>
      </c>
      <c r="J14" s="79"/>
      <c r="K14" s="79"/>
      <c r="L14" s="79"/>
      <c r="M14" s="79"/>
      <c r="N14" s="79"/>
      <c r="O14" s="25"/>
      <c r="P14" s="27">
        <v>33590.78</v>
      </c>
      <c r="Q14" s="28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.75">
      <c r="A15" s="80" t="s">
        <v>3</v>
      </c>
      <c r="B15" s="80"/>
      <c r="C15" s="80" t="s">
        <v>143</v>
      </c>
      <c r="D15" s="80"/>
      <c r="E15" s="80"/>
      <c r="F15" s="80"/>
      <c r="G15" s="80" t="s">
        <v>144</v>
      </c>
      <c r="H15" s="80"/>
      <c r="I15" s="25"/>
      <c r="J15" s="25"/>
      <c r="K15" s="25"/>
      <c r="L15" s="25"/>
      <c r="M15" s="25"/>
      <c r="N15" s="25"/>
      <c r="O15" s="25"/>
      <c r="P15" s="29"/>
      <c r="R15" s="19"/>
      <c r="S15" s="19"/>
      <c r="T15" s="19"/>
      <c r="U15" s="19"/>
      <c r="V15" s="19"/>
      <c r="W15" s="19"/>
      <c r="X15" s="19"/>
      <c r="Y15" s="19"/>
      <c r="Z15" s="19"/>
    </row>
    <row r="16" spans="9:26" ht="15.75">
      <c r="I16" s="79" t="s">
        <v>145</v>
      </c>
      <c r="J16" s="79"/>
      <c r="K16" s="79"/>
      <c r="L16" s="79"/>
      <c r="M16" s="79"/>
      <c r="N16" s="79"/>
      <c r="O16" s="25"/>
      <c r="P16" s="26">
        <v>21301.44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30" t="s">
        <v>10</v>
      </c>
      <c r="B17" s="31"/>
      <c r="C17" s="81" t="s">
        <v>146</v>
      </c>
      <c r="D17" s="81"/>
      <c r="E17" s="81"/>
      <c r="F17" s="81"/>
      <c r="G17" s="32"/>
      <c r="H17" s="32">
        <f>P12</f>
        <v>343691.28</v>
      </c>
      <c r="I17" s="82"/>
      <c r="J17" s="82"/>
      <c r="K17" s="82"/>
      <c r="L17" s="82"/>
      <c r="M17" s="82"/>
      <c r="N17" s="82"/>
      <c r="O17" s="25"/>
      <c r="P17" s="26"/>
      <c r="R17" s="19"/>
      <c r="S17" s="19"/>
      <c r="T17" s="19"/>
      <c r="U17" s="19"/>
      <c r="V17" s="19"/>
      <c r="W17" s="19"/>
      <c r="X17" s="19"/>
      <c r="Y17" s="19"/>
      <c r="Z17" s="19"/>
    </row>
    <row r="18" spans="7:26" ht="16.5">
      <c r="G18" s="32"/>
      <c r="H18" s="32"/>
      <c r="I18" s="79" t="s">
        <v>147</v>
      </c>
      <c r="J18" s="79"/>
      <c r="K18" s="79"/>
      <c r="L18" s="79"/>
      <c r="M18" s="79"/>
      <c r="N18" s="79"/>
      <c r="O18" s="25"/>
      <c r="P18" s="26">
        <v>5735.04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>
      <c r="A19" s="30" t="s">
        <v>12</v>
      </c>
      <c r="B19" s="31"/>
      <c r="C19" s="81" t="s">
        <v>148</v>
      </c>
      <c r="D19" s="81"/>
      <c r="E19" s="81"/>
      <c r="F19" s="81"/>
      <c r="G19" s="32"/>
      <c r="H19" s="32"/>
      <c r="I19" s="83"/>
      <c r="J19" s="83"/>
      <c r="K19" s="83"/>
      <c r="L19" s="83"/>
      <c r="M19" s="83"/>
      <c r="N19" s="83"/>
      <c r="O19" s="25"/>
      <c r="P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>
      <c r="A20" s="33"/>
      <c r="B20" s="33"/>
      <c r="C20" s="34" t="s">
        <v>149</v>
      </c>
      <c r="D20" s="34"/>
      <c r="E20" s="34"/>
      <c r="F20" s="34"/>
      <c r="G20" s="32"/>
      <c r="H20" s="32">
        <f>F82</f>
        <v>32543</v>
      </c>
      <c r="I20" s="79" t="s">
        <v>150</v>
      </c>
      <c r="J20" s="79"/>
      <c r="K20" s="79"/>
      <c r="L20" s="79"/>
      <c r="M20" s="79"/>
      <c r="N20" s="79"/>
      <c r="O20" s="25"/>
      <c r="P20" s="26">
        <v>14337.6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33"/>
      <c r="B21" s="33"/>
      <c r="C21" s="35" t="s">
        <v>151</v>
      </c>
      <c r="D21" s="35"/>
      <c r="E21" s="35"/>
      <c r="F21" s="35"/>
      <c r="G21" s="32"/>
      <c r="H21" s="32"/>
      <c r="I21" s="24"/>
      <c r="J21" s="24"/>
      <c r="K21" s="24"/>
      <c r="L21" s="24"/>
      <c r="M21" s="24"/>
      <c r="N21" s="24"/>
      <c r="O21" s="25"/>
      <c r="P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>
      <c r="A22" s="33"/>
      <c r="B22" s="33"/>
      <c r="C22" s="34"/>
      <c r="D22" s="34"/>
      <c r="E22" s="34"/>
      <c r="F22" s="34"/>
      <c r="G22" s="32"/>
      <c r="H22" s="32"/>
      <c r="I22" s="79" t="s">
        <v>152</v>
      </c>
      <c r="J22" s="79"/>
      <c r="K22" s="79"/>
      <c r="L22" s="79"/>
      <c r="M22" s="79"/>
      <c r="N22" s="79"/>
      <c r="O22" s="25"/>
      <c r="P22" s="26">
        <v>23759.4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>
      <c r="A23" s="30" t="s">
        <v>14</v>
      </c>
      <c r="B23" s="31"/>
      <c r="C23" s="31" t="s">
        <v>153</v>
      </c>
      <c r="D23" s="31"/>
      <c r="E23" s="31"/>
      <c r="F23" s="31"/>
      <c r="G23" s="32"/>
      <c r="H23" s="32">
        <f>H17-H20</f>
        <v>311148.28</v>
      </c>
      <c r="I23" s="24"/>
      <c r="J23" s="24"/>
      <c r="K23" s="24"/>
      <c r="L23" s="24"/>
      <c r="M23" s="24"/>
      <c r="N23" s="24"/>
      <c r="O23" s="25"/>
      <c r="P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7:26" ht="16.5">
      <c r="G24" s="32"/>
      <c r="H24" s="32"/>
      <c r="I24" s="79" t="s">
        <v>154</v>
      </c>
      <c r="J24" s="79"/>
      <c r="K24" s="79"/>
      <c r="L24" s="79"/>
      <c r="M24" s="79"/>
      <c r="N24" s="79"/>
      <c r="O24" s="25"/>
      <c r="P24" s="26">
        <v>33590.76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>
      <c r="A25" s="36" t="s">
        <v>155</v>
      </c>
      <c r="B25" s="33"/>
      <c r="C25" s="34" t="s">
        <v>156</v>
      </c>
      <c r="D25" s="34"/>
      <c r="E25" s="34"/>
      <c r="F25" s="34"/>
      <c r="G25" s="32"/>
      <c r="H25" s="32">
        <f>H17+P32-P31</f>
        <v>445298.80000000005</v>
      </c>
      <c r="I25" s="83"/>
      <c r="J25" s="83"/>
      <c r="K25" s="83"/>
      <c r="L25" s="83"/>
      <c r="M25" s="83"/>
      <c r="N25" s="83"/>
      <c r="O25" s="25"/>
      <c r="P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3:26" ht="30" customHeight="1">
      <c r="C26" s="37" t="s">
        <v>157</v>
      </c>
      <c r="D26" s="37"/>
      <c r="E26" s="37"/>
      <c r="F26" s="37"/>
      <c r="G26" s="32"/>
      <c r="H26" s="32"/>
      <c r="I26" s="84" t="s">
        <v>158</v>
      </c>
      <c r="J26" s="84"/>
      <c r="K26" s="84"/>
      <c r="L26" s="84"/>
      <c r="M26" s="84"/>
      <c r="N26" s="84"/>
      <c r="O26" s="25"/>
      <c r="P26" s="26">
        <v>131086.06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7:26" ht="16.5">
      <c r="G27" s="32"/>
      <c r="H27" s="32"/>
      <c r="I27" s="83"/>
      <c r="J27" s="83"/>
      <c r="K27" s="83"/>
      <c r="L27" s="83"/>
      <c r="M27" s="83"/>
      <c r="N27" s="83"/>
      <c r="O27" s="25"/>
      <c r="P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0" customHeight="1">
      <c r="A28" s="30" t="s">
        <v>18</v>
      </c>
      <c r="B28" s="31"/>
      <c r="C28" s="31" t="s">
        <v>159</v>
      </c>
      <c r="D28" s="31"/>
      <c r="E28" s="31"/>
      <c r="F28" s="31"/>
      <c r="G28" s="32"/>
      <c r="H28" s="32">
        <f>H23-H25</f>
        <v>-134150.52000000002</v>
      </c>
      <c r="I28" s="84" t="s">
        <v>160</v>
      </c>
      <c r="J28" s="84"/>
      <c r="K28" s="84"/>
      <c r="L28" s="84"/>
      <c r="M28" s="84"/>
      <c r="N28" s="84"/>
      <c r="O28" s="25"/>
      <c r="P28" s="26">
        <v>23349.72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7:26" ht="16.5">
      <c r="G29" s="32"/>
      <c r="H29" s="32"/>
      <c r="I29" s="83"/>
      <c r="J29" s="83"/>
      <c r="K29" s="83"/>
      <c r="L29" s="83"/>
      <c r="M29" s="83"/>
      <c r="N29" s="83"/>
      <c r="O29" s="25"/>
      <c r="P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7:26" ht="14.25" customHeight="1">
      <c r="G30" s="32"/>
      <c r="H30" s="32"/>
      <c r="I30" s="85" t="s">
        <v>161</v>
      </c>
      <c r="J30" s="85"/>
      <c r="K30" s="85"/>
      <c r="L30" s="85"/>
      <c r="M30" s="85"/>
      <c r="N30" s="85"/>
      <c r="O30" s="85"/>
      <c r="P30" s="26"/>
      <c r="R30" s="16"/>
      <c r="S30" s="16"/>
      <c r="T30" s="16"/>
      <c r="U30" s="16"/>
      <c r="V30" s="16"/>
      <c r="W30" s="16"/>
      <c r="X30" s="16"/>
      <c r="Y30" s="16"/>
      <c r="Z30" s="16"/>
    </row>
    <row r="31" spans="7:26" ht="14.25" customHeight="1">
      <c r="G31" s="32"/>
      <c r="H31" s="32"/>
      <c r="I31" s="84" t="s">
        <v>162</v>
      </c>
      <c r="J31" s="84"/>
      <c r="K31" s="84"/>
      <c r="L31" s="84"/>
      <c r="M31" s="84"/>
      <c r="N31" s="84"/>
      <c r="O31" s="25"/>
      <c r="P31" s="26">
        <v>56940.48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9:26" ht="15.75">
      <c r="I32" s="79" t="s">
        <v>163</v>
      </c>
      <c r="J32" s="79"/>
      <c r="K32" s="79"/>
      <c r="L32" s="79"/>
      <c r="M32" s="79"/>
      <c r="N32" s="79"/>
      <c r="O32" s="25"/>
      <c r="P32" s="26">
        <v>158548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>
      <c r="A33" s="75"/>
      <c r="B33" s="75"/>
      <c r="C33" s="78"/>
      <c r="D33" s="78"/>
      <c r="E33" s="78"/>
      <c r="F33" s="78"/>
      <c r="G33" s="75"/>
      <c r="H33" s="75"/>
      <c r="I33" s="39"/>
      <c r="J33" s="39"/>
      <c r="K33" s="39"/>
      <c r="L33" s="39"/>
      <c r="M33" s="39"/>
      <c r="N33" s="39"/>
      <c r="O33" s="39"/>
      <c r="P33" s="39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>
      <c r="A34" s="75"/>
      <c r="B34" s="75"/>
      <c r="C34" s="78"/>
      <c r="D34" s="78"/>
      <c r="E34" s="78"/>
      <c r="F34" s="78"/>
      <c r="G34" s="75"/>
      <c r="H34" s="75"/>
      <c r="I34" s="86"/>
      <c r="J34" s="86"/>
      <c r="K34" s="86"/>
      <c r="L34" s="86"/>
      <c r="M34" s="86"/>
      <c r="N34" s="86"/>
      <c r="O34" s="23"/>
      <c r="P34" s="23"/>
      <c r="Q34" s="2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>
      <c r="A35" s="75"/>
      <c r="B35" s="75"/>
      <c r="C35" s="78"/>
      <c r="D35" s="78"/>
      <c r="E35" s="78"/>
      <c r="F35" s="78"/>
      <c r="G35" s="75"/>
      <c r="H35" s="75"/>
      <c r="I35" s="87" t="s">
        <v>164</v>
      </c>
      <c r="J35" s="87"/>
      <c r="K35" s="88"/>
      <c r="L35" s="88"/>
      <c r="M35" s="88"/>
      <c r="N35" s="88"/>
      <c r="O35" s="85"/>
      <c r="P35" s="85"/>
      <c r="Q35" s="38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>
      <c r="A36" s="71"/>
      <c r="B36" s="71"/>
      <c r="C36" s="79"/>
      <c r="D36" s="79"/>
      <c r="E36" s="79"/>
      <c r="F36" s="79"/>
      <c r="G36" s="71"/>
      <c r="H36" s="71"/>
      <c r="I36" s="89" t="s">
        <v>165</v>
      </c>
      <c r="J36" s="89"/>
      <c r="K36" s="89"/>
      <c r="L36" s="89"/>
      <c r="M36" s="89"/>
      <c r="N36" s="89"/>
      <c r="O36" s="90">
        <v>117192.32</v>
      </c>
      <c r="P36" s="90"/>
      <c r="Q36" s="4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>
      <c r="A37" s="71"/>
      <c r="B37" s="71"/>
      <c r="C37" s="79"/>
      <c r="D37" s="79"/>
      <c r="E37" s="79"/>
      <c r="F37" s="79"/>
      <c r="G37" s="71"/>
      <c r="H37" s="71"/>
      <c r="I37" s="89" t="s">
        <v>166</v>
      </c>
      <c r="J37" s="89"/>
      <c r="K37" s="89"/>
      <c r="L37" s="89"/>
      <c r="M37" s="89"/>
      <c r="N37" s="89"/>
      <c r="O37" s="90">
        <v>33556.67</v>
      </c>
      <c r="P37" s="90"/>
      <c r="Q37" s="20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>
      <c r="A38" s="16"/>
      <c r="B38" s="16"/>
      <c r="C38" s="16"/>
      <c r="D38" s="16"/>
      <c r="E38" s="16"/>
      <c r="F38" s="16"/>
      <c r="G38" s="16"/>
      <c r="H38" s="16"/>
      <c r="I38" s="89" t="s">
        <v>167</v>
      </c>
      <c r="J38" s="89"/>
      <c r="K38" s="89"/>
      <c r="L38" s="89"/>
      <c r="M38" s="89"/>
      <c r="N38" s="89"/>
      <c r="O38" s="90">
        <v>7373.59</v>
      </c>
      <c r="P38" s="90"/>
      <c r="Q38" s="4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>
      <c r="A39" s="16"/>
      <c r="B39" s="16"/>
      <c r="C39" s="16"/>
      <c r="D39" s="16"/>
      <c r="E39" s="16"/>
      <c r="F39" s="16"/>
      <c r="G39" s="16"/>
      <c r="H39" s="16"/>
      <c r="I39" s="89" t="s">
        <v>168</v>
      </c>
      <c r="J39" s="89"/>
      <c r="K39" s="89"/>
      <c r="L39" s="89"/>
      <c r="M39" s="89"/>
      <c r="N39" s="89"/>
      <c r="O39" s="91">
        <v>2969.92</v>
      </c>
      <c r="P39" s="91"/>
      <c r="Q39" s="40"/>
      <c r="R39" s="16"/>
      <c r="S39" s="16"/>
      <c r="T39" s="16"/>
      <c r="U39" s="16"/>
      <c r="V39" s="16"/>
      <c r="W39" s="16"/>
      <c r="X39" s="16"/>
      <c r="Y39" s="16"/>
      <c r="Z39" s="16"/>
    </row>
    <row r="40" spans="9:17" ht="16.5" customHeight="1">
      <c r="I40" s="89" t="s">
        <v>169</v>
      </c>
      <c r="J40" s="89"/>
      <c r="K40" s="89"/>
      <c r="L40" s="89"/>
      <c r="M40" s="89"/>
      <c r="N40" s="89"/>
      <c r="O40" s="90">
        <v>204.82</v>
      </c>
      <c r="P40" s="90"/>
      <c r="Q40" s="40"/>
    </row>
    <row r="41" spans="9:17" ht="16.5" customHeight="1">
      <c r="I41" s="89" t="s">
        <v>170</v>
      </c>
      <c r="J41" s="89"/>
      <c r="K41" s="89"/>
      <c r="L41" s="89"/>
      <c r="M41" s="89"/>
      <c r="N41" s="89"/>
      <c r="O41" s="90">
        <v>0</v>
      </c>
      <c r="P41" s="90"/>
      <c r="Q41" s="40"/>
    </row>
    <row r="42" spans="9:17" ht="16.5" customHeight="1">
      <c r="I42" s="89"/>
      <c r="J42" s="89"/>
      <c r="K42" s="89"/>
      <c r="L42" s="89"/>
      <c r="M42" s="89"/>
      <c r="N42" s="89"/>
      <c r="O42" s="92"/>
      <c r="P42" s="92"/>
      <c r="Q42" s="40"/>
    </row>
    <row r="43" spans="9:17" ht="16.5" customHeight="1">
      <c r="I43" s="42"/>
      <c r="J43" s="42"/>
      <c r="K43" s="43"/>
      <c r="L43" s="43"/>
      <c r="M43" s="43"/>
      <c r="N43" s="43"/>
      <c r="O43" s="41"/>
      <c r="P43" s="41"/>
      <c r="Q43" s="40"/>
    </row>
    <row r="44" spans="9:17" ht="16.5" customHeight="1">
      <c r="I44" s="42"/>
      <c r="J44" s="42"/>
      <c r="K44" s="43"/>
      <c r="L44" s="43"/>
      <c r="M44" s="43"/>
      <c r="N44" s="43"/>
      <c r="O44" s="41"/>
      <c r="P44" s="41"/>
      <c r="Q44" s="40"/>
    </row>
    <row r="45" spans="1:17" ht="15.75">
      <c r="A45" s="44"/>
      <c r="B45" s="44"/>
      <c r="C45" s="44"/>
      <c r="D45" s="44"/>
      <c r="E45" s="45"/>
      <c r="F45" s="45"/>
      <c r="G45" s="93" t="s">
        <v>171</v>
      </c>
      <c r="H45" s="93"/>
      <c r="I45" s="16"/>
      <c r="J45" s="16"/>
      <c r="K45" s="16"/>
      <c r="L45" s="16"/>
      <c r="M45" s="16"/>
      <c r="N45" s="16"/>
      <c r="O45" s="93" t="s">
        <v>172</v>
      </c>
      <c r="P45" s="93"/>
      <c r="Q45" s="93"/>
    </row>
    <row r="46" spans="1:17" ht="12.75">
      <c r="A46" s="44"/>
      <c r="B46" s="44"/>
      <c r="C46" s="44"/>
      <c r="D46" s="44"/>
      <c r="E46" s="46"/>
      <c r="F46" s="46"/>
      <c r="G46" s="94" t="s">
        <v>173</v>
      </c>
      <c r="H46" s="94"/>
      <c r="O46" s="94" t="s">
        <v>173</v>
      </c>
      <c r="P46" s="94"/>
      <c r="Q46" s="94"/>
    </row>
    <row r="47" spans="1:17" ht="12.75">
      <c r="A47" s="44"/>
      <c r="B47" s="44"/>
      <c r="C47" s="44"/>
      <c r="D47" s="44"/>
      <c r="E47" s="46"/>
      <c r="F47" s="46"/>
      <c r="G47" s="94" t="s">
        <v>174</v>
      </c>
      <c r="H47" s="94"/>
      <c r="O47" s="94" t="s">
        <v>174</v>
      </c>
      <c r="P47" s="94"/>
      <c r="Q47" s="94"/>
    </row>
    <row r="48" spans="1:17" ht="12.75">
      <c r="A48" s="44"/>
      <c r="B48" s="44"/>
      <c r="C48" s="44"/>
      <c r="D48" s="44"/>
      <c r="E48" s="46"/>
      <c r="F48" s="46"/>
      <c r="G48" s="94" t="s">
        <v>129</v>
      </c>
      <c r="H48" s="94"/>
      <c r="O48" s="94" t="s">
        <v>129</v>
      </c>
      <c r="P48" s="94"/>
      <c r="Q48" s="94"/>
    </row>
    <row r="49" spans="1:17" ht="12.75">
      <c r="A49" s="44"/>
      <c r="B49" s="44"/>
      <c r="C49" s="44"/>
      <c r="D49" s="44"/>
      <c r="E49" s="46"/>
      <c r="F49" s="46"/>
      <c r="G49" s="94" t="s">
        <v>131</v>
      </c>
      <c r="H49" s="94"/>
      <c r="O49" s="94" t="s">
        <v>131</v>
      </c>
      <c r="P49" s="94"/>
      <c r="Q49" s="94"/>
    </row>
    <row r="50" spans="1:17" ht="15.75" customHeight="1">
      <c r="A50" s="44"/>
      <c r="B50" s="44"/>
      <c r="C50" s="44"/>
      <c r="D50" s="44"/>
      <c r="E50" s="46"/>
      <c r="F50" s="46"/>
      <c r="G50" s="94" t="s">
        <v>265</v>
      </c>
      <c r="H50" s="94"/>
      <c r="O50" s="94" t="s">
        <v>265</v>
      </c>
      <c r="P50" s="94"/>
      <c r="Q50" s="94"/>
    </row>
    <row r="51" spans="1:6" ht="18.75">
      <c r="A51" s="47"/>
      <c r="B51" s="47"/>
      <c r="C51" s="47"/>
      <c r="D51" s="47"/>
      <c r="E51" s="47"/>
      <c r="F51" s="47"/>
    </row>
    <row r="52" spans="1:17" ht="34.5" customHeight="1">
      <c r="A52" s="95" t="s">
        <v>175</v>
      </c>
      <c r="B52" s="95"/>
      <c r="C52" s="95"/>
      <c r="D52" s="95"/>
      <c r="E52" s="95"/>
      <c r="F52" s="95"/>
      <c r="G52" s="95"/>
      <c r="I52" s="96" t="s">
        <v>176</v>
      </c>
      <c r="J52" s="96"/>
      <c r="K52" s="96"/>
      <c r="L52" s="96"/>
      <c r="M52" s="96"/>
      <c r="N52" s="96"/>
      <c r="O52" s="96"/>
      <c r="P52" s="96"/>
      <c r="Q52" s="96"/>
    </row>
    <row r="53" spans="1:17" ht="16.5" customHeight="1">
      <c r="A53" s="48"/>
      <c r="B53" s="48"/>
      <c r="C53" s="48"/>
      <c r="D53" s="48"/>
      <c r="E53" s="48"/>
      <c r="F53" s="48"/>
      <c r="I53" s="97"/>
      <c r="J53" s="97"/>
      <c r="K53" s="98"/>
      <c r="L53" s="98"/>
      <c r="M53" s="98"/>
      <c r="N53" s="98"/>
      <c r="O53" s="99"/>
      <c r="P53" s="99"/>
      <c r="Q53" s="49"/>
    </row>
    <row r="54" spans="1:17" ht="39.75" customHeight="1">
      <c r="A54" s="100" t="s">
        <v>177</v>
      </c>
      <c r="B54" s="100"/>
      <c r="C54" s="50" t="s">
        <v>178</v>
      </c>
      <c r="D54" s="50"/>
      <c r="E54" s="50" t="s">
        <v>177</v>
      </c>
      <c r="F54" s="50" t="s">
        <v>178</v>
      </c>
      <c r="I54" s="101" t="s">
        <v>179</v>
      </c>
      <c r="J54" s="101"/>
      <c r="K54" s="102" t="s">
        <v>180</v>
      </c>
      <c r="L54" s="102"/>
      <c r="M54" s="102"/>
      <c r="N54" s="102"/>
      <c r="O54" s="103" t="s">
        <v>181</v>
      </c>
      <c r="P54" s="103"/>
      <c r="Q54" s="51" t="s">
        <v>182</v>
      </c>
    </row>
    <row r="55" spans="1:17" ht="15.75" customHeight="1">
      <c r="A55" s="73">
        <v>17</v>
      </c>
      <c r="B55" s="73"/>
      <c r="C55" s="29">
        <v>3231</v>
      </c>
      <c r="D55" s="48"/>
      <c r="E55" s="52">
        <v>50</v>
      </c>
      <c r="F55" s="29">
        <v>2627</v>
      </c>
      <c r="I55" s="105" t="s">
        <v>183</v>
      </c>
      <c r="J55" s="105"/>
      <c r="K55" s="106" t="s">
        <v>184</v>
      </c>
      <c r="L55" s="106"/>
      <c r="M55" s="106"/>
      <c r="N55" s="106"/>
      <c r="O55" s="107">
        <v>1537</v>
      </c>
      <c r="P55" s="107"/>
      <c r="Q55" s="54" t="s">
        <v>185</v>
      </c>
    </row>
    <row r="56" spans="1:17" ht="15.75" customHeight="1">
      <c r="A56" s="73">
        <v>22</v>
      </c>
      <c r="B56" s="73">
        <v>22</v>
      </c>
      <c r="C56" s="29">
        <v>1524</v>
      </c>
      <c r="D56" s="48"/>
      <c r="E56" s="52">
        <v>51</v>
      </c>
      <c r="F56" s="29">
        <v>986</v>
      </c>
      <c r="I56" s="105" t="s">
        <v>268</v>
      </c>
      <c r="J56" s="105"/>
      <c r="K56" s="106" t="s">
        <v>269</v>
      </c>
      <c r="L56" s="106"/>
      <c r="M56" s="106"/>
      <c r="N56" s="106"/>
      <c r="O56" s="107">
        <v>21222</v>
      </c>
      <c r="P56" s="107"/>
      <c r="Q56" s="54" t="s">
        <v>185</v>
      </c>
    </row>
    <row r="57" spans="1:17" ht="15.75" customHeight="1">
      <c r="A57" s="73">
        <v>24</v>
      </c>
      <c r="B57" s="73">
        <v>24</v>
      </c>
      <c r="C57" s="29">
        <v>8752</v>
      </c>
      <c r="D57" s="48"/>
      <c r="E57" s="52">
        <v>57</v>
      </c>
      <c r="F57" s="29">
        <v>3053</v>
      </c>
      <c r="I57" s="105" t="s">
        <v>183</v>
      </c>
      <c r="J57" s="105"/>
      <c r="K57" s="106" t="s">
        <v>184</v>
      </c>
      <c r="L57" s="106"/>
      <c r="M57" s="106"/>
      <c r="N57" s="106"/>
      <c r="O57" s="107">
        <v>4732</v>
      </c>
      <c r="P57" s="107"/>
      <c r="Q57" s="59" t="s">
        <v>186</v>
      </c>
    </row>
    <row r="58" spans="1:17" ht="15.75" customHeight="1">
      <c r="A58" s="73">
        <v>34</v>
      </c>
      <c r="B58" s="73">
        <v>34</v>
      </c>
      <c r="C58" s="29">
        <v>2185</v>
      </c>
      <c r="D58" s="48"/>
      <c r="E58" s="52">
        <v>61</v>
      </c>
      <c r="F58" s="29">
        <v>3367</v>
      </c>
      <c r="G58" s="55"/>
      <c r="H58" s="55"/>
      <c r="I58" s="105" t="s">
        <v>183</v>
      </c>
      <c r="J58" s="105"/>
      <c r="K58" s="106" t="s">
        <v>184</v>
      </c>
      <c r="L58" s="106"/>
      <c r="M58" s="106"/>
      <c r="N58" s="106"/>
      <c r="O58" s="109">
        <v>1841</v>
      </c>
      <c r="P58" s="109"/>
      <c r="Q58" s="56" t="s">
        <v>191</v>
      </c>
    </row>
    <row r="59" spans="1:17" ht="15.75" customHeight="1">
      <c r="A59" s="73">
        <v>38</v>
      </c>
      <c r="B59" s="73">
        <v>38</v>
      </c>
      <c r="C59" s="29">
        <v>2083</v>
      </c>
      <c r="D59" s="48"/>
      <c r="E59" s="52">
        <v>62</v>
      </c>
      <c r="F59" s="29">
        <v>2161</v>
      </c>
      <c r="G59" s="57"/>
      <c r="H59" s="57"/>
      <c r="I59" s="105" t="s">
        <v>195</v>
      </c>
      <c r="J59" s="105"/>
      <c r="K59" s="108" t="s">
        <v>264</v>
      </c>
      <c r="L59" s="108"/>
      <c r="M59" s="108"/>
      <c r="N59" s="108"/>
      <c r="O59" s="109">
        <v>30492</v>
      </c>
      <c r="P59" s="109"/>
      <c r="Q59" s="56" t="s">
        <v>198</v>
      </c>
    </row>
    <row r="60" spans="1:17" ht="15.75" customHeight="1">
      <c r="A60" s="73">
        <v>47</v>
      </c>
      <c r="B60" s="73">
        <v>47</v>
      </c>
      <c r="C60" s="29">
        <v>2574</v>
      </c>
      <c r="D60" s="48"/>
      <c r="E60" s="52"/>
      <c r="F60" s="29"/>
      <c r="G60" s="58"/>
      <c r="H60" s="58"/>
      <c r="I60" s="105" t="s">
        <v>183</v>
      </c>
      <c r="J60" s="105"/>
      <c r="K60" s="106" t="s">
        <v>184</v>
      </c>
      <c r="L60" s="106"/>
      <c r="M60" s="106"/>
      <c r="N60" s="106"/>
      <c r="O60" s="121">
        <v>18572</v>
      </c>
      <c r="P60" s="121"/>
      <c r="Q60" s="63" t="s">
        <v>202</v>
      </c>
    </row>
    <row r="61" spans="1:17" ht="15.75" customHeight="1">
      <c r="A61" s="73"/>
      <c r="B61" s="73"/>
      <c r="C61" s="29"/>
      <c r="D61" s="48"/>
      <c r="E61" s="52"/>
      <c r="F61" s="29"/>
      <c r="G61" s="58"/>
      <c r="H61" s="58"/>
      <c r="I61" s="105" t="s">
        <v>183</v>
      </c>
      <c r="J61" s="105"/>
      <c r="K61" s="106" t="s">
        <v>184</v>
      </c>
      <c r="L61" s="106"/>
      <c r="M61" s="106"/>
      <c r="N61" s="106"/>
      <c r="O61" s="109">
        <v>2522</v>
      </c>
      <c r="P61" s="109"/>
      <c r="Q61" s="56" t="s">
        <v>204</v>
      </c>
    </row>
    <row r="62" spans="1:17" ht="15.75" customHeight="1">
      <c r="A62" s="73"/>
      <c r="B62" s="73"/>
      <c r="C62" s="29"/>
      <c r="D62" s="48"/>
      <c r="E62" s="52"/>
      <c r="F62" s="29"/>
      <c r="G62" s="58"/>
      <c r="H62" s="58"/>
      <c r="I62" s="105" t="s">
        <v>192</v>
      </c>
      <c r="J62" s="105"/>
      <c r="K62" s="108" t="s">
        <v>193</v>
      </c>
      <c r="L62" s="108"/>
      <c r="M62" s="108"/>
      <c r="N62" s="108"/>
      <c r="O62" s="109">
        <v>5579</v>
      </c>
      <c r="P62" s="109"/>
      <c r="Q62" s="56" t="s">
        <v>204</v>
      </c>
    </row>
    <row r="63" spans="1:17" ht="15.75" customHeight="1">
      <c r="A63" s="73"/>
      <c r="B63" s="73"/>
      <c r="C63" s="29"/>
      <c r="D63" s="48"/>
      <c r="E63" s="52"/>
      <c r="F63" s="29"/>
      <c r="G63" s="58"/>
      <c r="H63" s="58"/>
      <c r="I63" s="105" t="s">
        <v>232</v>
      </c>
      <c r="J63" s="105"/>
      <c r="K63" s="108" t="s">
        <v>201</v>
      </c>
      <c r="L63" s="108"/>
      <c r="M63" s="108"/>
      <c r="N63" s="108"/>
      <c r="O63" s="109">
        <v>720</v>
      </c>
      <c r="P63" s="109"/>
      <c r="Q63" s="56" t="s">
        <v>204</v>
      </c>
    </row>
    <row r="64" spans="1:17" ht="15.75" customHeight="1">
      <c r="A64" s="73"/>
      <c r="B64" s="73"/>
      <c r="C64" s="29"/>
      <c r="D64" s="48"/>
      <c r="E64" s="52"/>
      <c r="F64" s="29"/>
      <c r="G64" s="58"/>
      <c r="H64" s="58"/>
      <c r="I64" s="105" t="s">
        <v>183</v>
      </c>
      <c r="J64" s="105"/>
      <c r="K64" s="106" t="s">
        <v>184</v>
      </c>
      <c r="L64" s="106"/>
      <c r="M64" s="106"/>
      <c r="N64" s="106"/>
      <c r="O64" s="109">
        <v>3831</v>
      </c>
      <c r="P64" s="109"/>
      <c r="Q64" s="56" t="s">
        <v>204</v>
      </c>
    </row>
    <row r="65" spans="1:17" ht="15.75" customHeight="1">
      <c r="A65" s="73"/>
      <c r="B65" s="73"/>
      <c r="C65" s="29"/>
      <c r="D65" s="48"/>
      <c r="E65" s="52"/>
      <c r="F65" s="29"/>
      <c r="G65" s="58"/>
      <c r="H65" s="58"/>
      <c r="I65" s="105" t="s">
        <v>183</v>
      </c>
      <c r="J65" s="105"/>
      <c r="K65" s="106" t="s">
        <v>184</v>
      </c>
      <c r="L65" s="106"/>
      <c r="M65" s="106"/>
      <c r="N65" s="106"/>
      <c r="O65" s="109">
        <v>5865</v>
      </c>
      <c r="P65" s="109"/>
      <c r="Q65" s="56" t="s">
        <v>205</v>
      </c>
    </row>
    <row r="66" spans="1:17" ht="15.75" customHeight="1">
      <c r="A66" s="73"/>
      <c r="B66" s="73"/>
      <c r="C66" s="29"/>
      <c r="D66" s="48"/>
      <c r="E66" s="52"/>
      <c r="F66" s="29"/>
      <c r="G66" s="58"/>
      <c r="H66" s="58"/>
      <c r="I66" s="105" t="s">
        <v>189</v>
      </c>
      <c r="J66" s="105"/>
      <c r="K66" s="106" t="s">
        <v>199</v>
      </c>
      <c r="L66" s="106"/>
      <c r="M66" s="106"/>
      <c r="N66" s="106"/>
      <c r="O66" s="109">
        <v>1595</v>
      </c>
      <c r="P66" s="109"/>
      <c r="Q66" s="59" t="s">
        <v>205</v>
      </c>
    </row>
    <row r="67" spans="1:17" ht="15.75" customHeight="1">
      <c r="A67" s="104"/>
      <c r="B67" s="104"/>
      <c r="C67" s="29"/>
      <c r="D67" s="48"/>
      <c r="E67" s="52"/>
      <c r="F67" s="29"/>
      <c r="G67" s="58"/>
      <c r="H67" s="58"/>
      <c r="I67" s="105" t="s">
        <v>189</v>
      </c>
      <c r="J67" s="105"/>
      <c r="K67" s="106" t="s">
        <v>199</v>
      </c>
      <c r="L67" s="106"/>
      <c r="M67" s="106"/>
      <c r="N67" s="106"/>
      <c r="O67" s="110">
        <v>233</v>
      </c>
      <c r="P67" s="110"/>
      <c r="Q67" s="59" t="s">
        <v>206</v>
      </c>
    </row>
    <row r="68" spans="1:17" ht="16.5" customHeight="1">
      <c r="A68" s="104"/>
      <c r="B68" s="104"/>
      <c r="C68" s="29"/>
      <c r="D68" s="48"/>
      <c r="E68" s="52"/>
      <c r="F68" s="29"/>
      <c r="G68" s="58"/>
      <c r="H68" s="58"/>
      <c r="I68" s="105" t="s">
        <v>270</v>
      </c>
      <c r="J68" s="105"/>
      <c r="K68" s="106" t="s">
        <v>271</v>
      </c>
      <c r="L68" s="106"/>
      <c r="M68" s="106"/>
      <c r="N68" s="106"/>
      <c r="O68" s="110">
        <v>59807</v>
      </c>
      <c r="P68" s="110"/>
      <c r="Q68" s="59" t="s">
        <v>206</v>
      </c>
    </row>
    <row r="69" spans="1:17" ht="15.75" customHeight="1">
      <c r="A69" s="104"/>
      <c r="B69" s="104"/>
      <c r="C69" s="29"/>
      <c r="D69" s="48"/>
      <c r="E69" s="52"/>
      <c r="F69" s="29"/>
      <c r="G69" s="58"/>
      <c r="H69" s="58"/>
      <c r="I69" s="105"/>
      <c r="J69" s="105"/>
      <c r="K69" s="106"/>
      <c r="L69" s="106"/>
      <c r="M69" s="106"/>
      <c r="N69" s="106"/>
      <c r="O69" s="110"/>
      <c r="P69" s="110"/>
      <c r="Q69" s="59"/>
    </row>
    <row r="70" spans="1:6" ht="15.75" customHeight="1">
      <c r="A70" s="104"/>
      <c r="B70" s="104"/>
      <c r="C70" s="29"/>
      <c r="D70" s="48"/>
      <c r="E70" s="52"/>
      <c r="F70" s="29"/>
    </row>
    <row r="71" spans="1:17" ht="15.75" customHeight="1">
      <c r="A71" s="104"/>
      <c r="B71" s="104"/>
      <c r="C71" s="29"/>
      <c r="D71" s="48"/>
      <c r="E71" s="52"/>
      <c r="F71" s="29"/>
      <c r="I71" s="111" t="s">
        <v>210</v>
      </c>
      <c r="J71" s="111"/>
      <c r="K71" s="111"/>
      <c r="L71" s="111"/>
      <c r="M71" s="111"/>
      <c r="N71" s="111"/>
      <c r="O71" s="112">
        <f>O55+O57+O56+O58+O59+O61+O62+O63+O64+O65+O60+O66+O67+O68</f>
        <v>158548</v>
      </c>
      <c r="P71" s="112"/>
      <c r="Q71" s="112"/>
    </row>
    <row r="72" spans="1:17" ht="15.75" customHeight="1">
      <c r="A72" s="104"/>
      <c r="B72" s="104"/>
      <c r="C72" s="29"/>
      <c r="D72" s="48"/>
      <c r="E72" s="52"/>
      <c r="F72" s="29"/>
      <c r="I72" s="114"/>
      <c r="J72" s="114"/>
      <c r="K72" s="115"/>
      <c r="L72" s="115"/>
      <c r="M72" s="115"/>
      <c r="N72" s="115"/>
      <c r="O72" s="116"/>
      <c r="P72" s="116"/>
      <c r="Q72" s="21"/>
    </row>
    <row r="73" spans="1:17" ht="15.75" customHeight="1">
      <c r="A73" s="104"/>
      <c r="B73" s="104"/>
      <c r="C73" s="29"/>
      <c r="D73" s="48"/>
      <c r="E73" s="52"/>
      <c r="F73" s="29"/>
      <c r="I73" s="114"/>
      <c r="J73" s="114"/>
      <c r="K73" s="115"/>
      <c r="L73" s="115"/>
      <c r="M73" s="115"/>
      <c r="N73" s="115"/>
      <c r="O73" s="116"/>
      <c r="P73" s="116"/>
      <c r="Q73" s="21"/>
    </row>
    <row r="74" spans="1:17" ht="15.75" customHeight="1">
      <c r="A74" s="104"/>
      <c r="B74" s="104"/>
      <c r="C74" s="29"/>
      <c r="D74" s="48"/>
      <c r="E74" s="52"/>
      <c r="F74" s="29"/>
      <c r="I74" s="114"/>
      <c r="J74" s="114"/>
      <c r="K74" s="115"/>
      <c r="L74" s="115"/>
      <c r="M74" s="115"/>
      <c r="N74" s="115"/>
      <c r="O74" s="116"/>
      <c r="P74" s="116"/>
      <c r="Q74" s="62"/>
    </row>
    <row r="75" spans="1:17" ht="15.75">
      <c r="A75" s="104"/>
      <c r="B75" s="104"/>
      <c r="C75" s="29"/>
      <c r="D75" s="48"/>
      <c r="E75" s="52"/>
      <c r="F75" s="29"/>
      <c r="I75" s="119"/>
      <c r="J75" s="119"/>
      <c r="K75" s="119"/>
      <c r="L75" s="119"/>
      <c r="M75" s="119"/>
      <c r="N75" s="119"/>
      <c r="O75" s="120"/>
      <c r="P75" s="120"/>
      <c r="Q75" s="120"/>
    </row>
    <row r="76" spans="1:17" ht="15.75" customHeight="1">
      <c r="A76" s="104"/>
      <c r="B76" s="104"/>
      <c r="C76" s="29"/>
      <c r="D76" s="48"/>
      <c r="E76" s="52"/>
      <c r="F76" s="29"/>
      <c r="I76" s="114"/>
      <c r="J76" s="114"/>
      <c r="K76" s="115"/>
      <c r="L76" s="115"/>
      <c r="M76" s="115"/>
      <c r="N76" s="115"/>
      <c r="O76" s="117"/>
      <c r="P76" s="117"/>
      <c r="Q76" s="21"/>
    </row>
    <row r="77" spans="1:17" ht="15.75">
      <c r="A77" s="104"/>
      <c r="B77" s="104"/>
      <c r="C77" s="29"/>
      <c r="D77" s="48"/>
      <c r="E77" s="52"/>
      <c r="F77" s="29"/>
      <c r="I77" s="119"/>
      <c r="J77" s="119"/>
      <c r="K77" s="119"/>
      <c r="L77" s="119"/>
      <c r="M77" s="119"/>
      <c r="N77" s="119"/>
      <c r="O77" s="120"/>
      <c r="P77" s="120"/>
      <c r="Q77" s="120"/>
    </row>
    <row r="78" spans="1:17" ht="15.75">
      <c r="A78" s="104"/>
      <c r="B78" s="104"/>
      <c r="C78" s="29"/>
      <c r="D78" s="48"/>
      <c r="E78" s="52"/>
      <c r="F78" s="29"/>
      <c r="I78" s="23"/>
      <c r="J78" s="23"/>
      <c r="K78" s="23"/>
      <c r="L78" s="23"/>
      <c r="M78" s="23"/>
      <c r="N78" s="23"/>
      <c r="O78" s="23"/>
      <c r="P78" s="23"/>
      <c r="Q78" s="23"/>
    </row>
    <row r="79" spans="1:6" ht="15.75">
      <c r="A79" s="104"/>
      <c r="B79" s="104"/>
      <c r="C79" s="29"/>
      <c r="D79" s="48"/>
      <c r="E79" s="52"/>
      <c r="F79" s="29"/>
    </row>
    <row r="80" spans="1:6" ht="15.75">
      <c r="A80" s="104"/>
      <c r="B80" s="104"/>
      <c r="C80" s="29"/>
      <c r="D80" s="48"/>
      <c r="E80" s="52"/>
      <c r="F80" s="29"/>
    </row>
    <row r="81" spans="1:6" ht="15.75">
      <c r="A81" s="48"/>
      <c r="B81" s="52"/>
      <c r="C81" s="29"/>
      <c r="D81" s="48"/>
      <c r="E81" s="52"/>
      <c r="F81" s="29"/>
    </row>
    <row r="82" spans="1:6" ht="18.75">
      <c r="A82" s="48"/>
      <c r="B82" s="52"/>
      <c r="C82" s="113" t="s">
        <v>211</v>
      </c>
      <c r="D82" s="113"/>
      <c r="E82" s="60"/>
      <c r="F82" s="61">
        <f>F80+F79+F78+F77+F76+F75+F74+F73+F72+F71+F70+F69+F68+F67+F66+F65+F64+F63+F62+F61+F60+F59+F58+F57+F56+F55+C55+C56+C57+C58+C59+C60+C61+C62+C63+C64+C65+C66+C67+C68+C69+C70+C71+C72+C73+C74+C75+C76+C77+C78+C79+C80</f>
        <v>32543</v>
      </c>
    </row>
  </sheetData>
  <sheetProtection selectLockedCells="1" selectUnlockedCells="1"/>
  <mergeCells count="198">
    <mergeCell ref="A78:B78"/>
    <mergeCell ref="A79:B79"/>
    <mergeCell ref="A80:B80"/>
    <mergeCell ref="C82:D82"/>
    <mergeCell ref="A76:B76"/>
    <mergeCell ref="I76:J76"/>
    <mergeCell ref="K76:N76"/>
    <mergeCell ref="O76:P76"/>
    <mergeCell ref="A77:B77"/>
    <mergeCell ref="I77:N77"/>
    <mergeCell ref="O77:Q77"/>
    <mergeCell ref="A74:B74"/>
    <mergeCell ref="I74:J74"/>
    <mergeCell ref="K74:N74"/>
    <mergeCell ref="O74:P74"/>
    <mergeCell ref="A75:B75"/>
    <mergeCell ref="I75:N75"/>
    <mergeCell ref="O75:Q75"/>
    <mergeCell ref="A72:B72"/>
    <mergeCell ref="I72:J72"/>
    <mergeCell ref="K72:N72"/>
    <mergeCell ref="O72:P72"/>
    <mergeCell ref="A73:B73"/>
    <mergeCell ref="I73:J73"/>
    <mergeCell ref="K73:N73"/>
    <mergeCell ref="O73:P73"/>
    <mergeCell ref="A69:B69"/>
    <mergeCell ref="I69:J69"/>
    <mergeCell ref="K69:N69"/>
    <mergeCell ref="O69:P69"/>
    <mergeCell ref="A70:B70"/>
    <mergeCell ref="A71:B71"/>
    <mergeCell ref="I71:N71"/>
    <mergeCell ref="O71:Q71"/>
    <mergeCell ref="A67:B67"/>
    <mergeCell ref="I67:J67"/>
    <mergeCell ref="K67:N67"/>
    <mergeCell ref="O67:P67"/>
    <mergeCell ref="A68:B68"/>
    <mergeCell ref="I68:J68"/>
    <mergeCell ref="K68:N68"/>
    <mergeCell ref="O68:P68"/>
    <mergeCell ref="A65:B65"/>
    <mergeCell ref="I65:J65"/>
    <mergeCell ref="K65:N65"/>
    <mergeCell ref="O65:P65"/>
    <mergeCell ref="A66:B66"/>
    <mergeCell ref="I66:J66"/>
    <mergeCell ref="K66:N66"/>
    <mergeCell ref="O66:P66"/>
    <mergeCell ref="A63:B63"/>
    <mergeCell ref="I63:J63"/>
    <mergeCell ref="K63:N63"/>
    <mergeCell ref="O63:P63"/>
    <mergeCell ref="A64:B64"/>
    <mergeCell ref="I64:J64"/>
    <mergeCell ref="K64:N64"/>
    <mergeCell ref="O64:P64"/>
    <mergeCell ref="A61:B61"/>
    <mergeCell ref="I61:J61"/>
    <mergeCell ref="K61:N61"/>
    <mergeCell ref="O61:P61"/>
    <mergeCell ref="A62:B62"/>
    <mergeCell ref="I62:J62"/>
    <mergeCell ref="K62:N62"/>
    <mergeCell ref="O62:P62"/>
    <mergeCell ref="A59:B59"/>
    <mergeCell ref="I59:J59"/>
    <mergeCell ref="K59:N59"/>
    <mergeCell ref="O59:P59"/>
    <mergeCell ref="A60:B60"/>
    <mergeCell ref="I60:J60"/>
    <mergeCell ref="K60:N60"/>
    <mergeCell ref="O60:P60"/>
    <mergeCell ref="A57:B57"/>
    <mergeCell ref="I57:J57"/>
    <mergeCell ref="K57:N57"/>
    <mergeCell ref="O57:P57"/>
    <mergeCell ref="A58:B58"/>
    <mergeCell ref="I58:J58"/>
    <mergeCell ref="K58:N58"/>
    <mergeCell ref="O58:P58"/>
    <mergeCell ref="A55:B55"/>
    <mergeCell ref="I55:J55"/>
    <mergeCell ref="K55:N55"/>
    <mergeCell ref="O55:P55"/>
    <mergeCell ref="A56:B56"/>
    <mergeCell ref="I56:J56"/>
    <mergeCell ref="K56:N56"/>
    <mergeCell ref="O56:P56"/>
    <mergeCell ref="I53:J53"/>
    <mergeCell ref="K53:N53"/>
    <mergeCell ref="O53:P53"/>
    <mergeCell ref="A54:B54"/>
    <mergeCell ref="I54:J54"/>
    <mergeCell ref="K54:N54"/>
    <mergeCell ref="O54:P54"/>
    <mergeCell ref="G49:H49"/>
    <mergeCell ref="O49:Q49"/>
    <mergeCell ref="G50:H50"/>
    <mergeCell ref="O50:Q50"/>
    <mergeCell ref="A52:G52"/>
    <mergeCell ref="I52:Q52"/>
    <mergeCell ref="G46:H46"/>
    <mergeCell ref="O46:Q46"/>
    <mergeCell ref="G47:H47"/>
    <mergeCell ref="O47:Q47"/>
    <mergeCell ref="G48:H48"/>
    <mergeCell ref="O48:Q48"/>
    <mergeCell ref="I41:N41"/>
    <mergeCell ref="O41:P41"/>
    <mergeCell ref="I42:N42"/>
    <mergeCell ref="O42:P42"/>
    <mergeCell ref="G45:H45"/>
    <mergeCell ref="O45:Q45"/>
    <mergeCell ref="I38:N38"/>
    <mergeCell ref="O38:P38"/>
    <mergeCell ref="I39:N39"/>
    <mergeCell ref="O39:P39"/>
    <mergeCell ref="I40:N40"/>
    <mergeCell ref="O40:P40"/>
    <mergeCell ref="A36:B36"/>
    <mergeCell ref="C36:F36"/>
    <mergeCell ref="G36:H36"/>
    <mergeCell ref="I36:N36"/>
    <mergeCell ref="O36:P36"/>
    <mergeCell ref="A37:B37"/>
    <mergeCell ref="C37:F37"/>
    <mergeCell ref="G37:H37"/>
    <mergeCell ref="I37:N37"/>
    <mergeCell ref="O37:P37"/>
    <mergeCell ref="A35:B35"/>
    <mergeCell ref="C35:F35"/>
    <mergeCell ref="G35:H35"/>
    <mergeCell ref="I35:J35"/>
    <mergeCell ref="K35:N35"/>
    <mergeCell ref="O35:P35"/>
    <mergeCell ref="I31:N31"/>
    <mergeCell ref="I32:N32"/>
    <mergeCell ref="A33:B33"/>
    <mergeCell ref="C33:F33"/>
    <mergeCell ref="G33:H33"/>
    <mergeCell ref="A34:B34"/>
    <mergeCell ref="C34:F34"/>
    <mergeCell ref="G34:H34"/>
    <mergeCell ref="I34:N34"/>
    <mergeCell ref="I25:N25"/>
    <mergeCell ref="I26:N26"/>
    <mergeCell ref="I27:N27"/>
    <mergeCell ref="I28:N28"/>
    <mergeCell ref="I29:N29"/>
    <mergeCell ref="I30:O30"/>
    <mergeCell ref="I18:N18"/>
    <mergeCell ref="C19:F19"/>
    <mergeCell ref="I19:N19"/>
    <mergeCell ref="I20:N20"/>
    <mergeCell ref="I22:N22"/>
    <mergeCell ref="I24:N24"/>
    <mergeCell ref="A15:B15"/>
    <mergeCell ref="C15:F15"/>
    <mergeCell ref="G15:H15"/>
    <mergeCell ref="I16:N16"/>
    <mergeCell ref="C17:F17"/>
    <mergeCell ref="I17:N17"/>
    <mergeCell ref="A12:H12"/>
    <mergeCell ref="I12:N12"/>
    <mergeCell ref="R12:Z12"/>
    <mergeCell ref="A13:H13"/>
    <mergeCell ref="I13:N13"/>
    <mergeCell ref="I14:N14"/>
    <mergeCell ref="R14:S14"/>
    <mergeCell ref="T14:X14"/>
    <mergeCell ref="Y14:Z14"/>
    <mergeCell ref="A9:H9"/>
    <mergeCell ref="I9:Q9"/>
    <mergeCell ref="R9:Z9"/>
    <mergeCell ref="A10:H10"/>
    <mergeCell ref="I10:Q10"/>
    <mergeCell ref="R10:Z10"/>
    <mergeCell ref="F6:H6"/>
    <mergeCell ref="O6:Q6"/>
    <mergeCell ref="X6:Z6"/>
    <mergeCell ref="A8:H8"/>
    <mergeCell ref="I8:Q8"/>
    <mergeCell ref="R8:Z8"/>
    <mergeCell ref="F4:H4"/>
    <mergeCell ref="O4:Q4"/>
    <mergeCell ref="X4:Z4"/>
    <mergeCell ref="F5:H5"/>
    <mergeCell ref="O5:Q5"/>
    <mergeCell ref="X5:Z5"/>
    <mergeCell ref="O1:Q1"/>
    <mergeCell ref="F2:H2"/>
    <mergeCell ref="O2:Q2"/>
    <mergeCell ref="X2:Z2"/>
    <mergeCell ref="F3:H3"/>
    <mergeCell ref="O3:Q3"/>
    <mergeCell ref="X3:Z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2012-05-09T15:01:29Z</dcterms:modified>
  <cp:category/>
  <cp:version/>
  <cp:contentType/>
  <cp:contentStatus/>
</cp:coreProperties>
</file>